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osparbdc\ORG2\Bonn Agreement\Publications\AS_Data\"/>
    </mc:Choice>
  </mc:AlternateContent>
  <xr:revisionPtr revIDLastSave="0" documentId="13_ncr:1_{E15E8FB7-7E4F-45A7-BC33-55417A427A4C}" xr6:coauthVersionLast="47" xr6:coauthVersionMax="47" xr10:uidLastSave="{00000000-0000-0000-0000-000000000000}"/>
  <bookViews>
    <workbookView xWindow="-120" yWindow="-120" windowWidth="29040" windowHeight="15840" tabRatio="838" firstSheet="5" activeTab="5" xr2:uid="{00000000-000D-0000-FFFF-FFFF00000000}"/>
  </bookViews>
  <sheets>
    <sheet name="Table No. of flight hours" sheetId="29" r:id="rId1"/>
    <sheet name="Table No.  of slicks" sheetId="2" r:id="rId2"/>
    <sheet name="Table Total flghrs &amp; obs slicks" sheetId="4" r:id="rId3"/>
    <sheet name="Table ratio slicks &amp; flight hrs" sheetId="1" r:id="rId4"/>
    <sheet name="CHECKS" sheetId="34" r:id="rId5"/>
    <sheet name="SatelliteDetections" sheetId="31" r:id="rId6"/>
    <sheet name="ObservedSpills" sheetId="35" r:id="rId7"/>
    <sheet name="TdHSpills" sheetId="36" r:id="rId8"/>
  </sheets>
  <definedNames>
    <definedName name="_xlnm._FilterDatabase" localSheetId="6" hidden="1">ObservedSpills!$A$1:$Q$397</definedName>
    <definedName name="_xlnm._FilterDatabase" localSheetId="7" hidden="1">TdHSpills!$A$1:$N$47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1" l="1"/>
  <c r="C9" i="31"/>
  <c r="B9" i="31"/>
  <c r="B12" i="31" s="1"/>
  <c r="J4" i="34" l="1"/>
  <c r="AD4" i="1" l="1"/>
  <c r="H12" i="31" l="1"/>
  <c r="AD5" i="1" l="1"/>
  <c r="AD6" i="1"/>
  <c r="AD7" i="1"/>
  <c r="AD8" i="1"/>
  <c r="AD9" i="1"/>
  <c r="AD10" i="1"/>
  <c r="AD11" i="1"/>
  <c r="H60" i="4"/>
  <c r="I60" i="4"/>
  <c r="J60" i="4"/>
  <c r="AD14" i="29"/>
  <c r="AD15" i="29" s="1"/>
  <c r="AD16" i="29" s="1"/>
  <c r="H59" i="4" l="1"/>
  <c r="H58" i="4"/>
  <c r="H57" i="4"/>
  <c r="H56" i="4"/>
  <c r="I51" i="4" l="1"/>
  <c r="I52" i="4"/>
  <c r="I53" i="4"/>
  <c r="I54" i="4"/>
  <c r="I55" i="4"/>
  <c r="I56" i="4"/>
  <c r="I57" i="4"/>
  <c r="I58" i="4"/>
  <c r="I59" i="4"/>
  <c r="I50" i="4"/>
  <c r="J41" i="4"/>
  <c r="J42" i="4"/>
  <c r="J43" i="4"/>
  <c r="J44" i="4"/>
  <c r="J45" i="4"/>
  <c r="J46" i="4"/>
  <c r="J47" i="4"/>
  <c r="J48" i="4"/>
  <c r="J49" i="4"/>
  <c r="J50" i="4"/>
  <c r="J51" i="4"/>
  <c r="J53" i="4"/>
  <c r="J54" i="4"/>
  <c r="J55" i="4"/>
  <c r="J56" i="4"/>
  <c r="J57" i="4"/>
  <c r="J58" i="4"/>
  <c r="J59" i="4"/>
  <c r="J52" i="4"/>
  <c r="K18" i="34" l="1"/>
  <c r="J18" i="34"/>
  <c r="I18" i="34"/>
  <c r="A23" i="34"/>
  <c r="A18" i="34"/>
  <c r="A13" i="34"/>
  <c r="A8" i="34"/>
  <c r="A4" i="34"/>
  <c r="Q4" i="34"/>
  <c r="R4" i="34"/>
  <c r="S4" i="34"/>
  <c r="T4" i="34"/>
  <c r="V4" i="34"/>
  <c r="W4" i="34"/>
  <c r="X4" i="34"/>
  <c r="Y4" i="34"/>
  <c r="L18" i="34" l="1"/>
  <c r="E18" i="34" l="1"/>
  <c r="AC4" i="1" l="1"/>
  <c r="AC5" i="1"/>
  <c r="AC6" i="1"/>
  <c r="AC7" i="1"/>
  <c r="AC8" i="1"/>
  <c r="AC9" i="1"/>
  <c r="AC10" i="1"/>
  <c r="AC11" i="1"/>
  <c r="AC13" i="2"/>
  <c r="AD14" i="2" s="1"/>
  <c r="AD15" i="2" s="1"/>
  <c r="N4" i="34"/>
  <c r="L4" i="34"/>
  <c r="M4" i="34"/>
  <c r="K4" i="34"/>
  <c r="Q18" i="34" l="1"/>
  <c r="P18" i="34"/>
  <c r="O4" i="34" l="1"/>
  <c r="AB11" i="1" l="1"/>
  <c r="AB10" i="1"/>
  <c r="AB14" i="29"/>
  <c r="AB4" i="1" l="1"/>
  <c r="AB5" i="1"/>
  <c r="AB6" i="1"/>
  <c r="AB7" i="1"/>
  <c r="AB8" i="1"/>
  <c r="AB9" i="1"/>
  <c r="AB13" i="2"/>
  <c r="AA6" i="1" l="1"/>
  <c r="AA4" i="1" l="1"/>
  <c r="AA5" i="1"/>
  <c r="AA7" i="1"/>
  <c r="AA8" i="1"/>
  <c r="AA9" i="1"/>
  <c r="AA10" i="1"/>
  <c r="AA11" i="1"/>
  <c r="Z4" i="1"/>
  <c r="AA13" i="2"/>
  <c r="AA14" i="29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F13" i="34"/>
  <c r="AB12" i="34" l="1"/>
  <c r="AD12" i="34"/>
  <c r="H13" i="34"/>
  <c r="G13" i="34"/>
  <c r="AC12" i="34"/>
  <c r="J29" i="34" l="1"/>
  <c r="J31" i="34" s="1"/>
  <c r="Z5" i="1"/>
  <c r="Z6" i="1"/>
  <c r="Z7" i="1"/>
  <c r="Z8" i="1"/>
  <c r="Z9" i="1"/>
  <c r="Z10" i="1"/>
  <c r="Z11" i="1"/>
  <c r="Z13" i="2"/>
  <c r="Z14" i="29" l="1"/>
  <c r="C29" i="34" l="1"/>
  <c r="M29" i="34"/>
  <c r="L29" i="34"/>
  <c r="N29" i="34"/>
  <c r="I29" i="34"/>
  <c r="F29" i="34"/>
  <c r="K29" i="34"/>
  <c r="H29" i="34"/>
  <c r="E29" i="34"/>
  <c r="B29" i="34"/>
  <c r="C23" i="34"/>
  <c r="L23" i="34"/>
  <c r="D23" i="34"/>
  <c r="F23" i="34"/>
  <c r="G23" i="34"/>
  <c r="I23" i="34"/>
  <c r="J23" i="34"/>
  <c r="K23" i="34"/>
  <c r="M23" i="34"/>
  <c r="N23" i="34"/>
  <c r="U18" i="34"/>
  <c r="V18" i="34"/>
  <c r="W18" i="34"/>
  <c r="X18" i="34"/>
  <c r="Y18" i="34"/>
  <c r="Z18" i="34"/>
  <c r="AA18" i="34"/>
  <c r="K31" i="34" l="1"/>
  <c r="P23" i="34"/>
  <c r="AE17" i="34"/>
  <c r="Y4" i="1"/>
  <c r="Y5" i="1"/>
  <c r="Y6" i="1"/>
  <c r="Y7" i="1"/>
  <c r="Y8" i="1"/>
  <c r="Y9" i="1"/>
  <c r="Y10" i="1"/>
  <c r="Y11" i="1"/>
  <c r="Y13" i="2"/>
  <c r="Y14" i="29"/>
  <c r="G29" i="34" l="1"/>
  <c r="D36" i="4"/>
  <c r="H36" i="4" s="1"/>
  <c r="X5" i="1"/>
  <c r="X6" i="1"/>
  <c r="X7" i="1"/>
  <c r="X8" i="1"/>
  <c r="X9" i="1"/>
  <c r="X10" i="1"/>
  <c r="X11" i="1"/>
  <c r="X4" i="1"/>
  <c r="W4" i="1"/>
  <c r="G18" i="34" l="1"/>
  <c r="F18" i="34"/>
  <c r="S18" i="34"/>
  <c r="L31" i="34" s="1"/>
  <c r="R18" i="34"/>
  <c r="O18" i="34"/>
  <c r="N18" i="34"/>
  <c r="N31" i="34" s="1"/>
  <c r="M18" i="34"/>
  <c r="D18" i="34"/>
  <c r="C18" i="34"/>
  <c r="B18" i="34"/>
  <c r="AC17" i="34" l="1"/>
  <c r="H18" i="34"/>
  <c r="T18" i="34"/>
  <c r="M31" i="34" s="1"/>
  <c r="AD17" i="34" l="1"/>
  <c r="G12" i="31"/>
  <c r="G8" i="34" s="1"/>
  <c r="F12" i="31"/>
  <c r="F8" i="34" s="1"/>
  <c r="E12" i="31"/>
  <c r="D12" i="31"/>
  <c r="C12" i="31"/>
  <c r="C8" i="34" s="1"/>
  <c r="B8" i="34"/>
  <c r="D8" i="34" l="1"/>
  <c r="E8" i="34"/>
  <c r="X13" i="2"/>
  <c r="Q29" i="34" l="1"/>
  <c r="C36" i="4"/>
  <c r="G36" i="4" s="1"/>
  <c r="P29" i="34"/>
  <c r="B36" i="4"/>
  <c r="F36" i="4" s="1"/>
  <c r="O29" i="34"/>
  <c r="O31" i="34" s="1"/>
  <c r="B13" i="34"/>
  <c r="C13" i="34"/>
  <c r="D13" i="34"/>
  <c r="E13" i="34" l="1"/>
  <c r="P4" i="34" l="1"/>
  <c r="AB3" i="34"/>
  <c r="P31" i="34"/>
  <c r="B23" i="34"/>
  <c r="D29" i="34" l="1"/>
  <c r="E23" i="34"/>
  <c r="H23" i="34"/>
  <c r="W14" i="29" l="1"/>
  <c r="X14" i="29"/>
  <c r="R14" i="29" l="1"/>
  <c r="S14" i="29"/>
  <c r="T14" i="29"/>
  <c r="U14" i="29"/>
  <c r="V14" i="29"/>
  <c r="Q14" i="29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Q5" i="1"/>
  <c r="R5" i="1"/>
  <c r="S5" i="1"/>
  <c r="T5" i="1"/>
  <c r="U5" i="1"/>
  <c r="V5" i="1"/>
  <c r="Q6" i="1"/>
  <c r="R6" i="1"/>
  <c r="S6" i="1"/>
  <c r="T6" i="1"/>
  <c r="U6" i="1"/>
  <c r="V6" i="1"/>
  <c r="Q7" i="1"/>
  <c r="R7" i="1"/>
  <c r="S7" i="1"/>
  <c r="T7" i="1"/>
  <c r="U7" i="1"/>
  <c r="V7" i="1"/>
  <c r="Q8" i="1"/>
  <c r="R8" i="1"/>
  <c r="S8" i="1"/>
  <c r="T8" i="1"/>
  <c r="U8" i="1"/>
  <c r="V8" i="1"/>
  <c r="Q9" i="1"/>
  <c r="R9" i="1"/>
  <c r="S9" i="1"/>
  <c r="T9" i="1"/>
  <c r="U9" i="1"/>
  <c r="V9" i="1"/>
  <c r="Q10" i="1"/>
  <c r="R10" i="1"/>
  <c r="S10" i="1"/>
  <c r="T10" i="1"/>
  <c r="U10" i="1"/>
  <c r="V10" i="1"/>
  <c r="Q11" i="1"/>
  <c r="R11" i="1"/>
  <c r="S11" i="1"/>
  <c r="T11" i="1"/>
  <c r="U11" i="1"/>
  <c r="V11" i="1"/>
  <c r="W11" i="1"/>
  <c r="Q4" i="1"/>
  <c r="R4" i="1"/>
  <c r="S4" i="1"/>
  <c r="T4" i="1"/>
  <c r="U4" i="1"/>
  <c r="V4" i="1"/>
  <c r="P5" i="1"/>
  <c r="P6" i="1"/>
  <c r="P7" i="1"/>
  <c r="P8" i="1"/>
  <c r="P9" i="1"/>
  <c r="P10" i="1"/>
  <c r="P11" i="1"/>
  <c r="P4" i="1"/>
  <c r="O5" i="1"/>
  <c r="O6" i="1"/>
  <c r="O7" i="1"/>
  <c r="O8" i="1"/>
  <c r="O9" i="1"/>
  <c r="O10" i="1"/>
  <c r="O11" i="1"/>
  <c r="O4" i="1"/>
  <c r="N5" i="1"/>
  <c r="N6" i="1"/>
  <c r="N7" i="1"/>
  <c r="N8" i="1"/>
  <c r="N9" i="1"/>
  <c r="N10" i="1"/>
  <c r="N11" i="1"/>
  <c r="N4" i="1"/>
  <c r="M5" i="1"/>
  <c r="M6" i="1"/>
  <c r="M7" i="1"/>
  <c r="M8" i="1"/>
  <c r="M9" i="1"/>
  <c r="M10" i="1"/>
  <c r="M11" i="1"/>
  <c r="M4" i="1"/>
  <c r="L5" i="1"/>
  <c r="L6" i="1"/>
  <c r="L7" i="1"/>
  <c r="L8" i="1"/>
  <c r="L9" i="1"/>
  <c r="L10" i="1"/>
  <c r="L11" i="1"/>
  <c r="L4" i="1"/>
  <c r="K5" i="1"/>
  <c r="K6" i="1"/>
  <c r="K7" i="1"/>
  <c r="K8" i="1"/>
  <c r="K9" i="1"/>
  <c r="K10" i="1"/>
  <c r="K11" i="1"/>
  <c r="K4" i="1"/>
  <c r="B14" i="29" l="1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B4" i="34" l="1"/>
  <c r="B31" i="34" s="1"/>
  <c r="C4" i="34"/>
  <c r="C31" i="34" s="1"/>
  <c r="E4" i="34"/>
  <c r="E31" i="34" s="1"/>
  <c r="F4" i="34"/>
  <c r="F31" i="34" s="1"/>
  <c r="H4" i="34"/>
  <c r="H31" i="34" s="1"/>
  <c r="I4" i="34"/>
  <c r="I31" i="34" s="1"/>
  <c r="E19" i="4"/>
  <c r="D16" i="4"/>
  <c r="U4" i="34" l="1"/>
  <c r="AC3" i="34" s="1"/>
  <c r="D4" i="34"/>
  <c r="D31" i="34" s="1"/>
  <c r="G4" i="34"/>
  <c r="G31" i="34" s="1"/>
  <c r="W9" i="1"/>
  <c r="W5" i="1"/>
  <c r="W10" i="1"/>
  <c r="W7" i="1"/>
  <c r="Q31" i="34" l="1"/>
  <c r="AA3" i="34"/>
  <c r="W8" i="1"/>
  <c r="W6" i="1"/>
  <c r="W13" i="2"/>
</calcChain>
</file>

<file path=xl/sharedStrings.xml><?xml version="1.0" encoding="utf-8"?>
<sst xmlns="http://schemas.openxmlformats.org/spreadsheetml/2006/main" count="3019" uniqueCount="571">
  <si>
    <t>DK</t>
  </si>
  <si>
    <t>NL</t>
  </si>
  <si>
    <t>N</t>
  </si>
  <si>
    <t>UK</t>
  </si>
  <si>
    <t>NUMBER OF SLICKS</t>
  </si>
  <si>
    <t>NUMBER OF FLIGHT HOURS</t>
  </si>
  <si>
    <t>TOTAL FLIGHT HOURS AND OBSERVED SLICKS</t>
  </si>
  <si>
    <t>Year:</t>
  </si>
  <si>
    <t>Flight Hours</t>
  </si>
  <si>
    <t>RATIO OF SLICKS PER FLIGHT HOUR</t>
  </si>
  <si>
    <t>Country</t>
  </si>
  <si>
    <t>No. of flights</t>
  </si>
  <si>
    <t>Daylight</t>
  </si>
  <si>
    <t>Darkness</t>
  </si>
  <si>
    <t>Sum</t>
  </si>
  <si>
    <t>Overall</t>
  </si>
  <si>
    <t>Rigs</t>
  </si>
  <si>
    <t>Ships</t>
  </si>
  <si>
    <t>Belgium</t>
  </si>
  <si>
    <t>Denmark</t>
  </si>
  <si>
    <t>France</t>
  </si>
  <si>
    <t>Germany</t>
  </si>
  <si>
    <t>Netherlands</t>
  </si>
  <si>
    <t>Norway</t>
  </si>
  <si>
    <t>Sweden</t>
  </si>
  <si>
    <t>Total</t>
  </si>
  <si>
    <t>No. of flight hours</t>
  </si>
  <si>
    <t>No. of detections</t>
  </si>
  <si>
    <t>Satellite detections</t>
  </si>
  <si>
    <t>Detected</t>
  </si>
  <si>
    <t>No. of polluters</t>
  </si>
  <si>
    <t>Unknown</t>
  </si>
  <si>
    <t>Detections confirmed/ observed as oil spills</t>
  </si>
  <si>
    <t>Detections observed/confirmed as oil spills</t>
  </si>
  <si>
    <t>Detections confirmed/observed as mineral oil spills</t>
  </si>
  <si>
    <t>FR</t>
  </si>
  <si>
    <t>SW</t>
  </si>
  <si>
    <t>BE</t>
  </si>
  <si>
    <t>DE</t>
  </si>
  <si>
    <t>Year</t>
  </si>
  <si>
    <t>"Unknown" Detections</t>
  </si>
  <si>
    <t>Detections confirmed/ observed as other substances</t>
  </si>
  <si>
    <t>Confirmed other substances</t>
  </si>
  <si>
    <t>Confirmed "unknown" spills</t>
  </si>
  <si>
    <t>Confirmed mineral oil</t>
  </si>
  <si>
    <t>Confirmed natural phenomena</t>
  </si>
  <si>
    <t>Nothing found</t>
  </si>
  <si>
    <t>Detections confirmed/observed as other substances</t>
  </si>
  <si>
    <t>No. of detections in TdH area</t>
  </si>
  <si>
    <t>No. of detections inside national EEZ</t>
  </si>
  <si>
    <t>No. of polluters (mineral oil)</t>
  </si>
  <si>
    <t>Other</t>
  </si>
  <si>
    <t>Detections confirmed / observed as mineral oil spills</t>
  </si>
  <si>
    <t>No. of polluters (other substances)</t>
  </si>
  <si>
    <t>Unknown detections</t>
  </si>
  <si>
    <t>No. of polluters (unknown detections)</t>
  </si>
  <si>
    <t>Ireland</t>
  </si>
  <si>
    <t>Summary of data relating to all flights</t>
  </si>
  <si>
    <t>Unknown Detections</t>
  </si>
  <si>
    <r>
      <t>Estimated volume m</t>
    </r>
    <r>
      <rPr>
        <b/>
        <vertAlign val="superscript"/>
        <sz val="9"/>
        <rFont val="Calibri"/>
        <family val="2"/>
        <scheme val="minor"/>
      </rPr>
      <t>3</t>
    </r>
  </si>
  <si>
    <t>Oil</t>
  </si>
  <si>
    <t>Ratio: Oil</t>
  </si>
  <si>
    <t>Ratio: Other</t>
  </si>
  <si>
    <t>Ratio: Unknown</t>
  </si>
  <si>
    <t>Detections confirmed as other substances</t>
  </si>
  <si>
    <t>OS</t>
  </si>
  <si>
    <t>UNK</t>
  </si>
  <si>
    <r>
      <t>Estimated volume (m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</si>
  <si>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t>Difference:</t>
  </si>
  <si>
    <t>T2: Satellite Detections</t>
  </si>
  <si>
    <t>T3: CEPCO</t>
  </si>
  <si>
    <t>T4: TdH</t>
  </si>
  <si>
    <r>
      <t>Estimated min volume (m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</si>
  <si>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Estimated max volume (m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</si>
  <si>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t>T6: Super CEPCO</t>
  </si>
  <si>
    <t>T1: Summary National Flights</t>
  </si>
  <si>
    <t>Check (OIL):</t>
  </si>
  <si>
    <t>Check (OS):</t>
  </si>
  <si>
    <t>Check (UNK):</t>
  </si>
  <si>
    <t>TdH</t>
  </si>
  <si>
    <t>Detections</t>
  </si>
  <si>
    <t>Ratio: Detections</t>
  </si>
  <si>
    <t>Decimal</t>
  </si>
  <si>
    <t>Spill ID</t>
  </si>
  <si>
    <t>Flight Type</t>
  </si>
  <si>
    <t>Day/Night</t>
  </si>
  <si>
    <t>Date</t>
  </si>
  <si>
    <t>Time</t>
  </si>
  <si>
    <t>Wind speed</t>
  </si>
  <si>
    <t>Wind direction</t>
  </si>
  <si>
    <t>Latitude</t>
  </si>
  <si>
    <t>Longitude</t>
  </si>
  <si>
    <t>Length</t>
  </si>
  <si>
    <t>Width</t>
  </si>
  <si>
    <t>Area</t>
  </si>
  <si>
    <t>Spill category</t>
  </si>
  <si>
    <t>Estimated volume</t>
  </si>
  <si>
    <t>Polluter</t>
  </si>
  <si>
    <t>BE-01</t>
  </si>
  <si>
    <t>D</t>
  </si>
  <si>
    <t>BE-02</t>
  </si>
  <si>
    <t>BE-03</t>
  </si>
  <si>
    <t>OIL</t>
  </si>
  <si>
    <t>BE-04</t>
  </si>
  <si>
    <t>BE-05</t>
  </si>
  <si>
    <t>SHIP</t>
  </si>
  <si>
    <t>BE-06</t>
  </si>
  <si>
    <t>BE-07</t>
  </si>
  <si>
    <t>GE-01</t>
  </si>
  <si>
    <t>GE-02</t>
  </si>
  <si>
    <t>GE-03</t>
  </si>
  <si>
    <t>GE-04</t>
  </si>
  <si>
    <t>GE-05</t>
  </si>
  <si>
    <t>GE-06</t>
  </si>
  <si>
    <t>GE-07</t>
  </si>
  <si>
    <t>GE-08</t>
  </si>
  <si>
    <t>GE-09</t>
  </si>
  <si>
    <t>GE-10</t>
  </si>
  <si>
    <t>GE-11</t>
  </si>
  <si>
    <t>GE-12</t>
  </si>
  <si>
    <t>GE-13</t>
  </si>
  <si>
    <t>GE-14</t>
  </si>
  <si>
    <t>GE-15</t>
  </si>
  <si>
    <t>GE-16</t>
  </si>
  <si>
    <t>GE-17</t>
  </si>
  <si>
    <t>GE-18</t>
  </si>
  <si>
    <t>GE-19</t>
  </si>
  <si>
    <t>GE-20</t>
  </si>
  <si>
    <t>GE-21</t>
  </si>
  <si>
    <t>GE-22</t>
  </si>
  <si>
    <t>GE-23</t>
  </si>
  <si>
    <t>GE-24</t>
  </si>
  <si>
    <t>GE-25</t>
  </si>
  <si>
    <t>GE-26</t>
  </si>
  <si>
    <t>GE-27</t>
  </si>
  <si>
    <t>GE-28</t>
  </si>
  <si>
    <t>GE-29</t>
  </si>
  <si>
    <t>GE-30</t>
  </si>
  <si>
    <t>GE-31</t>
  </si>
  <si>
    <t>GE-32</t>
  </si>
  <si>
    <t>GE-33</t>
  </si>
  <si>
    <t>GE-34</t>
  </si>
  <si>
    <t>GE-35</t>
  </si>
  <si>
    <t>GE-36</t>
  </si>
  <si>
    <t>GE-37</t>
  </si>
  <si>
    <t>GE-38</t>
  </si>
  <si>
    <t>GE-39</t>
  </si>
  <si>
    <t>GE-40</t>
  </si>
  <si>
    <t>GE-41</t>
  </si>
  <si>
    <t>GE-42</t>
  </si>
  <si>
    <t>GE-43</t>
  </si>
  <si>
    <t>GE-44</t>
  </si>
  <si>
    <t>GE-45</t>
  </si>
  <si>
    <t>GE-46</t>
  </si>
  <si>
    <t>GE-47</t>
  </si>
  <si>
    <t>GE-48</t>
  </si>
  <si>
    <t>GE-49</t>
  </si>
  <si>
    <t>DK-1</t>
  </si>
  <si>
    <t>RIG</t>
  </si>
  <si>
    <t>DK-4</t>
  </si>
  <si>
    <t/>
  </si>
  <si>
    <t>DK-6</t>
  </si>
  <si>
    <t>0,3</t>
  </si>
  <si>
    <t>DK-7</t>
  </si>
  <si>
    <t>9,7</t>
  </si>
  <si>
    <t>0,4</t>
  </si>
  <si>
    <t>DK-9</t>
  </si>
  <si>
    <t>DK-10</t>
  </si>
  <si>
    <t>DK-13</t>
  </si>
  <si>
    <t>DK-14</t>
  </si>
  <si>
    <t>DK-15</t>
  </si>
  <si>
    <t>1,5</t>
  </si>
  <si>
    <t>DK-18</t>
  </si>
  <si>
    <t>DK-19</t>
  </si>
  <si>
    <t>DK-20</t>
  </si>
  <si>
    <t>DK-22</t>
  </si>
  <si>
    <t>DK-23</t>
  </si>
  <si>
    <t>DK-24</t>
  </si>
  <si>
    <t>DK-25</t>
  </si>
  <si>
    <t>DK-26</t>
  </si>
  <si>
    <t>DK-31</t>
  </si>
  <si>
    <t>DK-32</t>
  </si>
  <si>
    <t>DK-33</t>
  </si>
  <si>
    <t>DK-34</t>
  </si>
  <si>
    <t>DK-35</t>
  </si>
  <si>
    <t>DK-36</t>
  </si>
  <si>
    <t>DK-37</t>
  </si>
  <si>
    <t>DK-38</t>
  </si>
  <si>
    <t>DK-40</t>
  </si>
  <si>
    <t>DK-41</t>
  </si>
  <si>
    <t>DK-42</t>
  </si>
  <si>
    <t>DK-43</t>
  </si>
  <si>
    <t>DK-44</t>
  </si>
  <si>
    <t>DK-45</t>
  </si>
  <si>
    <t>DK-46</t>
  </si>
  <si>
    <t>DK-47</t>
  </si>
  <si>
    <t>DK-48</t>
  </si>
  <si>
    <t>15;26</t>
  </si>
  <si>
    <t>DK-49</t>
  </si>
  <si>
    <t>DK-50</t>
  </si>
  <si>
    <t>NL-01</t>
  </si>
  <si>
    <t>NL-02</t>
  </si>
  <si>
    <t>NL-03</t>
  </si>
  <si>
    <t>NL-04</t>
  </si>
  <si>
    <t>NL-05</t>
  </si>
  <si>
    <t>NL-06</t>
  </si>
  <si>
    <t>NL-07</t>
  </si>
  <si>
    <t>NL-08</t>
  </si>
  <si>
    <t>NL-09</t>
  </si>
  <si>
    <t>NL-10</t>
  </si>
  <si>
    <t>NL-11</t>
  </si>
  <si>
    <t>NL-12</t>
  </si>
  <si>
    <t>NL-13</t>
  </si>
  <si>
    <t>NL-14</t>
  </si>
  <si>
    <t>NL-15</t>
  </si>
  <si>
    <t>NL/GE-01</t>
  </si>
  <si>
    <t>NL-16</t>
  </si>
  <si>
    <t>NL/GE-02</t>
  </si>
  <si>
    <t>NL/GE-03</t>
  </si>
  <si>
    <t>NL-18</t>
  </si>
  <si>
    <t>NL-19</t>
  </si>
  <si>
    <t>NL-20</t>
  </si>
  <si>
    <t>NL-21</t>
  </si>
  <si>
    <t>NL-22</t>
  </si>
  <si>
    <t>NL-23</t>
  </si>
  <si>
    <t>NL/GE-04</t>
  </si>
  <si>
    <t>NL/GE-05</t>
  </si>
  <si>
    <t>NL-24</t>
  </si>
  <si>
    <t>NL-25</t>
  </si>
  <si>
    <t>NL-26</t>
  </si>
  <si>
    <t>NL-27</t>
  </si>
  <si>
    <t>NL-28</t>
  </si>
  <si>
    <t>NL-29</t>
  </si>
  <si>
    <t>NL-30</t>
  </si>
  <si>
    <t>NL-31</t>
  </si>
  <si>
    <t>NL-32</t>
  </si>
  <si>
    <t>NL-33</t>
  </si>
  <si>
    <t>NL-34</t>
  </si>
  <si>
    <t>NL-35</t>
  </si>
  <si>
    <t>NL-36</t>
  </si>
  <si>
    <t>NL-37</t>
  </si>
  <si>
    <t>NL-38</t>
  </si>
  <si>
    <t>NL/GE-06</t>
  </si>
  <si>
    <t>NL-39</t>
  </si>
  <si>
    <t>NL-40</t>
  </si>
  <si>
    <t>NL-41</t>
  </si>
  <si>
    <t>NL/BE-01</t>
  </si>
  <si>
    <t>NL-42</t>
  </si>
  <si>
    <t>NL-43</t>
  </si>
  <si>
    <t>NL/BE-02</t>
  </si>
  <si>
    <t>NL-44</t>
  </si>
  <si>
    <t>NL/GE-07</t>
  </si>
  <si>
    <t>NL/GE-08</t>
  </si>
  <si>
    <t>NL-45</t>
  </si>
  <si>
    <t>NL-46</t>
  </si>
  <si>
    <t>NL-47</t>
  </si>
  <si>
    <t>NL-48</t>
  </si>
  <si>
    <t>NL-49</t>
  </si>
  <si>
    <t>NL/GE-09</t>
  </si>
  <si>
    <t>NL/GE-10</t>
  </si>
  <si>
    <t>NL/GE-11</t>
  </si>
  <si>
    <t>NL-50</t>
  </si>
  <si>
    <t>NL/GE-12</t>
  </si>
  <si>
    <t>NL-51</t>
  </si>
  <si>
    <t>NL-52</t>
  </si>
  <si>
    <t>NL-53</t>
  </si>
  <si>
    <t>NL-54</t>
  </si>
  <si>
    <t>NL-55</t>
  </si>
  <si>
    <t>NL/GE-13</t>
  </si>
  <si>
    <t>NL-56</t>
  </si>
  <si>
    <t>NL/GE-14</t>
  </si>
  <si>
    <t>NL-57</t>
  </si>
  <si>
    <t>NL-58</t>
  </si>
  <si>
    <t>NL-59</t>
  </si>
  <si>
    <t>NL-60</t>
  </si>
  <si>
    <t>NL-61</t>
  </si>
  <si>
    <t>NL-62</t>
  </si>
  <si>
    <t>NL-63</t>
  </si>
  <si>
    <t>NL-64</t>
  </si>
  <si>
    <t>NL-65</t>
  </si>
  <si>
    <t>NL-66</t>
  </si>
  <si>
    <t>NL/GE-15</t>
  </si>
  <si>
    <t>NL-67</t>
  </si>
  <si>
    <t>NL-68</t>
  </si>
  <si>
    <t>NL-69</t>
  </si>
  <si>
    <t>NL/GE-16</t>
  </si>
  <si>
    <t>NL-70</t>
  </si>
  <si>
    <t>NL-71</t>
  </si>
  <si>
    <t>NL-72</t>
  </si>
  <si>
    <t>NL-73</t>
  </si>
  <si>
    <t>NL-74</t>
  </si>
  <si>
    <t>NL-75</t>
  </si>
  <si>
    <t>NL-76</t>
  </si>
  <si>
    <t>NL-77</t>
  </si>
  <si>
    <t>NL-78</t>
  </si>
  <si>
    <t>NL-79</t>
  </si>
  <si>
    <t>NL-80</t>
  </si>
  <si>
    <t>NL-81</t>
  </si>
  <si>
    <t>NL-82</t>
  </si>
  <si>
    <t>NL-83</t>
  </si>
  <si>
    <t>NL-84</t>
  </si>
  <si>
    <t>NL-85</t>
  </si>
  <si>
    <t>NL-86</t>
  </si>
  <si>
    <t>NL-87</t>
  </si>
  <si>
    <t>NL-88</t>
  </si>
  <si>
    <t>NL-89</t>
  </si>
  <si>
    <t>NL-90</t>
  </si>
  <si>
    <t>NL-91</t>
  </si>
  <si>
    <t>NL-92</t>
  </si>
  <si>
    <t>NL-93</t>
  </si>
  <si>
    <t>NL-94</t>
  </si>
  <si>
    <t>NL/GE-17</t>
  </si>
  <si>
    <t>NL-95</t>
  </si>
  <si>
    <t>NL-96</t>
  </si>
  <si>
    <t>NL-97</t>
  </si>
  <si>
    <t>NL/GE-18</t>
  </si>
  <si>
    <t>NL-98</t>
  </si>
  <si>
    <t>NL/GE-19</t>
  </si>
  <si>
    <t>NL-99</t>
  </si>
  <si>
    <t>NL-100</t>
  </si>
  <si>
    <t>NL-101</t>
  </si>
  <si>
    <t>NL-102</t>
  </si>
  <si>
    <t>NL-103</t>
  </si>
  <si>
    <t>NL-104</t>
  </si>
  <si>
    <t>NL-105</t>
  </si>
  <si>
    <t>NL-106</t>
  </si>
  <si>
    <t>NL-107</t>
  </si>
  <si>
    <t>NL-108</t>
  </si>
  <si>
    <t>NL-109</t>
  </si>
  <si>
    <t>NL-110</t>
  </si>
  <si>
    <t>NL-111</t>
  </si>
  <si>
    <t>NL-112</t>
  </si>
  <si>
    <t>NL-113</t>
  </si>
  <si>
    <t>NL-114</t>
  </si>
  <si>
    <t>NL-115</t>
  </si>
  <si>
    <t>NL-116</t>
  </si>
  <si>
    <t>NL-117</t>
  </si>
  <si>
    <t>NL-118</t>
  </si>
  <si>
    <t>NL-119</t>
  </si>
  <si>
    <t>NL-120</t>
  </si>
  <si>
    <t>NL-123</t>
  </si>
  <si>
    <t>NL-124</t>
  </si>
  <si>
    <t>NL-125</t>
  </si>
  <si>
    <t>NL-126</t>
  </si>
  <si>
    <t>NL-127</t>
  </si>
  <si>
    <t>NL-128</t>
  </si>
  <si>
    <t>NL-129</t>
  </si>
  <si>
    <t>NL-130</t>
  </si>
  <si>
    <t>NL-131</t>
  </si>
  <si>
    <t>NL-132</t>
  </si>
  <si>
    <t>NL/GE-20</t>
  </si>
  <si>
    <t>NL-133</t>
  </si>
  <si>
    <t>NL-134</t>
  </si>
  <si>
    <t>NL-135</t>
  </si>
  <si>
    <t>NL-136</t>
  </si>
  <si>
    <t>NL-137</t>
  </si>
  <si>
    <t>NL-138</t>
  </si>
  <si>
    <t>NL-139</t>
  </si>
  <si>
    <t>NL-140</t>
  </si>
  <si>
    <t>NL-141</t>
  </si>
  <si>
    <t>NL-142</t>
  </si>
  <si>
    <t>NL-143</t>
  </si>
  <si>
    <t>NL/GE-21</t>
  </si>
  <si>
    <t>NL-144</t>
  </si>
  <si>
    <t>NL-145</t>
  </si>
  <si>
    <t>NL-146</t>
  </si>
  <si>
    <t>NL-147</t>
  </si>
  <si>
    <t>NL-148</t>
  </si>
  <si>
    <t>NL-149</t>
  </si>
  <si>
    <t>NL-150</t>
  </si>
  <si>
    <t>NL-151</t>
  </si>
  <si>
    <t>NL/GE-22</t>
  </si>
  <si>
    <t>NL-152</t>
  </si>
  <si>
    <t>NL-153</t>
  </si>
  <si>
    <t>NL-154</t>
  </si>
  <si>
    <t>NL-155</t>
  </si>
  <si>
    <t>NL-156</t>
  </si>
  <si>
    <t>NL-157</t>
  </si>
  <si>
    <t>NL-158</t>
  </si>
  <si>
    <t>NL-159</t>
  </si>
  <si>
    <t>NL-160</t>
  </si>
  <si>
    <t>NL-161</t>
  </si>
  <si>
    <t>NL-162</t>
  </si>
  <si>
    <t>NL-163</t>
  </si>
  <si>
    <t>NL-164</t>
  </si>
  <si>
    <t>NL-165</t>
  </si>
  <si>
    <t>NL-166</t>
  </si>
  <si>
    <t>NL-167</t>
  </si>
  <si>
    <t>NL-168</t>
  </si>
  <si>
    <t>NL-169</t>
  </si>
  <si>
    <t>NL-170</t>
  </si>
  <si>
    <t>NL-171</t>
  </si>
  <si>
    <t>NL-172</t>
  </si>
  <si>
    <t>NL-173</t>
  </si>
  <si>
    <t>NL-174</t>
  </si>
  <si>
    <t>NL-175</t>
  </si>
  <si>
    <t>NL-176</t>
  </si>
  <si>
    <t>NL-177</t>
  </si>
  <si>
    <t>NL-178</t>
  </si>
  <si>
    <t>NL-179</t>
  </si>
  <si>
    <t>NL-180</t>
  </si>
  <si>
    <t>NL-181</t>
  </si>
  <si>
    <t>NL/GE-23</t>
  </si>
  <si>
    <t>NL-182</t>
  </si>
  <si>
    <t>NL-183</t>
  </si>
  <si>
    <t>NL-184</t>
  </si>
  <si>
    <t>NL-185</t>
  </si>
  <si>
    <t>NL-186</t>
  </si>
  <si>
    <t>NL-187</t>
  </si>
  <si>
    <t>NL-188</t>
  </si>
  <si>
    <t>NL-189</t>
  </si>
  <si>
    <t>NL-190</t>
  </si>
  <si>
    <t>NL-191</t>
  </si>
  <si>
    <t>NL-192</t>
  </si>
  <si>
    <t>NL-193</t>
  </si>
  <si>
    <t>NL-194</t>
  </si>
  <si>
    <t>NL-195</t>
  </si>
  <si>
    <t>NL-196</t>
  </si>
  <si>
    <t>NL-197</t>
  </si>
  <si>
    <t>NL-198</t>
  </si>
  <si>
    <t>NL-199</t>
  </si>
  <si>
    <t>NL-200</t>
  </si>
  <si>
    <t>NL-201</t>
  </si>
  <si>
    <t>NL-202</t>
  </si>
  <si>
    <t>NO-01</t>
  </si>
  <si>
    <t>NO-05</t>
  </si>
  <si>
    <t>NO-07</t>
  </si>
  <si>
    <t>NO-08</t>
  </si>
  <si>
    <t>NO-14</t>
  </si>
  <si>
    <t>NO-15</t>
  </si>
  <si>
    <t>NO-16</t>
  </si>
  <si>
    <t>NO-17</t>
  </si>
  <si>
    <t>NO-18</t>
  </si>
  <si>
    <t>NO-21</t>
  </si>
  <si>
    <t>NO-22</t>
  </si>
  <si>
    <t>NO-24</t>
  </si>
  <si>
    <t>NO-25</t>
  </si>
  <si>
    <t>NO-26</t>
  </si>
  <si>
    <t>OTHER</t>
  </si>
  <si>
    <t>NO-27</t>
  </si>
  <si>
    <t>NO-29</t>
  </si>
  <si>
    <t>NO-30</t>
  </si>
  <si>
    <t>NO-31</t>
  </si>
  <si>
    <t>NO-32</t>
  </si>
  <si>
    <t>60.45</t>
  </si>
  <si>
    <t>SE-01</t>
  </si>
  <si>
    <t>06/01/2018</t>
  </si>
  <si>
    <t>SE-02</t>
  </si>
  <si>
    <t>02/20/2018</t>
  </si>
  <si>
    <t>SE-03</t>
  </si>
  <si>
    <t>02/22/2018</t>
  </si>
  <si>
    <t>SE-04</t>
  </si>
  <si>
    <t>13/03/2018</t>
  </si>
  <si>
    <t>SE-05</t>
  </si>
  <si>
    <t>SE-06</t>
  </si>
  <si>
    <t>16/03/2018</t>
  </si>
  <si>
    <t>SE-07</t>
  </si>
  <si>
    <t>03/04/2018</t>
  </si>
  <si>
    <t>SE-08</t>
  </si>
  <si>
    <t>05/05/2018</t>
  </si>
  <si>
    <t>SE-09</t>
  </si>
  <si>
    <t>06/05/2018</t>
  </si>
  <si>
    <t>SE-11</t>
  </si>
  <si>
    <t>17/05/2018</t>
  </si>
  <si>
    <t>SE-12</t>
  </si>
  <si>
    <t>03/06/2018</t>
  </si>
  <si>
    <t>SE-13</t>
  </si>
  <si>
    <t>15/07/2018</t>
  </si>
  <si>
    <t>SE-14</t>
  </si>
  <si>
    <t>15/08/2018</t>
  </si>
  <si>
    <t>SE-15</t>
  </si>
  <si>
    <t>17/08/2018</t>
  </si>
  <si>
    <t>SE-16</t>
  </si>
  <si>
    <t>30/09/2018</t>
  </si>
  <si>
    <t>SE-17</t>
  </si>
  <si>
    <t>07/10/2018</t>
  </si>
  <si>
    <t>SE-18</t>
  </si>
  <si>
    <t>11/10/2018</t>
  </si>
  <si>
    <t>SE-19</t>
  </si>
  <si>
    <t>18/10/2018</t>
  </si>
  <si>
    <t>SE-20</t>
  </si>
  <si>
    <t>SE-21</t>
  </si>
  <si>
    <t>09/11/2018</t>
  </si>
  <si>
    <t>SE-22</t>
  </si>
  <si>
    <t>SE-23</t>
  </si>
  <si>
    <t>SE-24</t>
  </si>
  <si>
    <t>17/11/2018</t>
  </si>
  <si>
    <t>SE-25</t>
  </si>
  <si>
    <t>UK-1</t>
  </si>
  <si>
    <t>UK-2</t>
  </si>
  <si>
    <t>UK-3</t>
  </si>
  <si>
    <t>UK-4</t>
  </si>
  <si>
    <t>UK-5</t>
  </si>
  <si>
    <t>UK-6</t>
  </si>
  <si>
    <t>CP Area</t>
  </si>
  <si>
    <t>Area Cov</t>
  </si>
  <si>
    <t>Daylight or Darkness?</t>
  </si>
  <si>
    <t>Detection ID</t>
  </si>
  <si>
    <t>If Oil: Min Volume</t>
  </si>
  <si>
    <t>If Oil: Max Volume</t>
  </si>
  <si>
    <t>Polluter Type</t>
  </si>
  <si>
    <t>11:16</t>
  </si>
  <si>
    <t>08:17</t>
  </si>
  <si>
    <t>NO</t>
  </si>
  <si>
    <t>Rig</t>
  </si>
  <si>
    <t>08:15</t>
  </si>
  <si>
    <t>09:33</t>
  </si>
  <si>
    <t>13:55</t>
  </si>
  <si>
    <t>13:59</t>
  </si>
  <si>
    <t>14:56</t>
  </si>
  <si>
    <t>15:48</t>
  </si>
  <si>
    <t>11:06</t>
  </si>
  <si>
    <t>11:22</t>
  </si>
  <si>
    <t>11:55</t>
  </si>
  <si>
    <t>11:45</t>
  </si>
  <si>
    <t>09:26</t>
  </si>
  <si>
    <t>09:46</t>
  </si>
  <si>
    <t>10:02</t>
  </si>
  <si>
    <t>10:32</t>
  </si>
  <si>
    <t>10:05</t>
  </si>
  <si>
    <t>10:34</t>
  </si>
  <si>
    <t>10:45</t>
  </si>
  <si>
    <t>11:01</t>
  </si>
  <si>
    <t>12:01</t>
  </si>
  <si>
    <t>12:10</t>
  </si>
  <si>
    <t>TDH</t>
  </si>
  <si>
    <t>FR NTS 18/001</t>
  </si>
  <si>
    <t>W000,50</t>
  </si>
  <si>
    <t>FR NTS 18/003</t>
  </si>
  <si>
    <t>FR NTS 18/004</t>
  </si>
  <si>
    <t>FR NTS 18/005</t>
  </si>
  <si>
    <t>FR ROUEN 18/001</t>
  </si>
  <si>
    <t>FR ROUEN 18/002</t>
  </si>
  <si>
    <t>FR ROUEN 18/003</t>
  </si>
  <si>
    <t>Not checked</t>
  </si>
  <si>
    <t>NE</t>
  </si>
  <si>
    <t>15.05</t>
  </si>
  <si>
    <t>12.27</t>
  </si>
  <si>
    <t>11.20</t>
  </si>
  <si>
    <t>16.16</t>
  </si>
  <si>
    <t>16.17</t>
  </si>
  <si>
    <t>14.09</t>
  </si>
  <si>
    <t>14.00</t>
  </si>
  <si>
    <t>11.00</t>
  </si>
  <si>
    <t>12.10</t>
  </si>
  <si>
    <t>SE-10</t>
  </si>
  <si>
    <t>07/05/2018</t>
  </si>
  <si>
    <t>18.53</t>
  </si>
  <si>
    <t>09.23</t>
  </si>
  <si>
    <t>09.15</t>
  </si>
  <si>
    <t>08.30</t>
  </si>
  <si>
    <t>10.30</t>
  </si>
  <si>
    <t>09.49</t>
  </si>
  <si>
    <t>09.02</t>
  </si>
  <si>
    <t>08.40</t>
  </si>
  <si>
    <t>05.30</t>
  </si>
  <si>
    <t>10.42</t>
  </si>
  <si>
    <t>10.32</t>
  </si>
  <si>
    <t>09.05</t>
  </si>
  <si>
    <t>10.33</t>
  </si>
  <si>
    <t>15.30</t>
  </si>
  <si>
    <t>IE-01</t>
  </si>
  <si>
    <t>IE-02</t>
  </si>
  <si>
    <t>IE-03</t>
  </si>
  <si>
    <t>IE-04</t>
  </si>
  <si>
    <t>IE-05</t>
  </si>
  <si>
    <t>IE-06</t>
  </si>
  <si>
    <t>IE-07</t>
  </si>
  <si>
    <t>IE-08</t>
  </si>
  <si>
    <t>IE-09</t>
  </si>
  <si>
    <t>IE-10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</si>
</sst>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[h]:mm"/>
    <numFmt numFmtId="167" formatCode="dd/mm/yyyy;@"/>
    <numFmt numFmtId="168" formatCode="0.0000"/>
    <numFmt numFmtId="169" formatCode="0.000"/>
    <numFmt numFmtId="170" formatCode="h:mm;@"/>
    <numFmt numFmtId="171" formatCode="d/mm/yyyy;@"/>
    <numFmt numFmtId="172" formatCode="[$-F400]h:mm:ss\ AM/PM"/>
    <numFmt numFmtId="173" formatCode="0.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Verdana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9" fontId="13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/>
    <xf numFmtId="0" fontId="15" fillId="0" borderId="0"/>
    <xf numFmtId="0" fontId="3" fillId="0" borderId="0"/>
  </cellStyleXfs>
  <cellXfs count="142">
    <xf numFmtId="0" fontId="0" fillId="0" borderId="0" xfId="0"/>
    <xf numFmtId="0" fontId="5" fillId="0" borderId="0" xfId="0" applyFont="1"/>
    <xf numFmtId="0" fontId="4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1" fontId="8" fillId="0" borderId="1" xfId="0" quotePrefix="1" applyNumberFormat="1" applyFont="1" applyBorder="1" applyAlignment="1" applyProtection="1">
      <alignment horizontal="center"/>
      <protection locked="0"/>
    </xf>
    <xf numFmtId="0" fontId="8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Protection="1"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>
      <alignment horizontal="center"/>
    </xf>
    <xf numFmtId="2" fontId="3" fillId="0" borderId="0" xfId="0" applyNumberFormat="1" applyFont="1"/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0" fillId="3" borderId="1" xfId="0" applyFont="1" applyFill="1" applyBorder="1" applyAlignment="1" applyProtection="1">
      <alignment horizontal="center" vertical="center" textRotation="90"/>
      <protection locked="0"/>
    </xf>
    <xf numFmtId="0" fontId="10" fillId="3" borderId="3" xfId="0" applyFont="1" applyFill="1" applyBorder="1" applyAlignment="1" applyProtection="1">
      <alignment horizontal="center" vertical="center" textRotation="90"/>
      <protection locked="0"/>
    </xf>
    <xf numFmtId="18" fontId="11" fillId="0" borderId="0" xfId="0" applyNumberFormat="1" applyFont="1" applyAlignment="1" applyProtection="1">
      <alignment vertical="center"/>
      <protection locked="0"/>
    </xf>
    <xf numFmtId="165" fontId="10" fillId="3" borderId="1" xfId="0" applyNumberFormat="1" applyFont="1" applyFill="1" applyBorder="1" applyAlignment="1" applyProtection="1">
      <alignment horizontal="center"/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3" borderId="5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20" fontId="11" fillId="3" borderId="1" xfId="0" applyNumberFormat="1" applyFont="1" applyFill="1" applyBorder="1" applyAlignment="1" applyProtection="1">
      <alignment horizontal="center"/>
      <protection locked="0"/>
    </xf>
    <xf numFmtId="20" fontId="11" fillId="0" borderId="0" xfId="0" applyNumberFormat="1" applyFont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6" fontId="0" fillId="0" borderId="0" xfId="0" applyNumberFormat="1"/>
    <xf numFmtId="0" fontId="0" fillId="4" borderId="0" xfId="0" applyFill="1"/>
    <xf numFmtId="1" fontId="14" fillId="0" borderId="0" xfId="0" applyNumberFormat="1" applyFont="1" applyAlignment="1">
      <alignment horizontal="center" vertical="center"/>
    </xf>
    <xf numFmtId="168" fontId="14" fillId="0" borderId="0" xfId="10" applyNumberFormat="1" applyFont="1" applyAlignment="1">
      <alignment horizontal="center" vertical="center"/>
    </xf>
    <xf numFmtId="1" fontId="14" fillId="0" borderId="0" xfId="10" applyNumberFormat="1" applyFont="1" applyAlignment="1">
      <alignment horizontal="center" vertical="center"/>
    </xf>
    <xf numFmtId="0" fontId="14" fillId="0" borderId="0" xfId="10" applyFont="1" applyAlignment="1">
      <alignment horizontal="center" vertical="center"/>
    </xf>
    <xf numFmtId="169" fontId="14" fillId="0" borderId="0" xfId="1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20" fontId="14" fillId="0" borderId="0" xfId="3" applyNumberFormat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" fontId="14" fillId="0" borderId="0" xfId="3" applyNumberFormat="1" applyFont="1" applyAlignment="1">
      <alignment horizontal="center" vertical="center"/>
    </xf>
    <xf numFmtId="168" fontId="14" fillId="0" borderId="0" xfId="3" applyNumberFormat="1" applyFont="1" applyAlignment="1">
      <alignment horizontal="center" vertical="center"/>
    </xf>
    <xf numFmtId="167" fontId="14" fillId="0" borderId="0" xfId="3" applyNumberFormat="1" applyFont="1" applyAlignment="1">
      <alignment horizontal="center" vertical="center"/>
    </xf>
    <xf numFmtId="172" fontId="14" fillId="0" borderId="0" xfId="3" applyNumberFormat="1" applyFont="1" applyAlignment="1">
      <alignment horizontal="center" vertical="center"/>
    </xf>
    <xf numFmtId="169" fontId="14" fillId="0" borderId="0" xfId="3" applyNumberFormat="1" applyFont="1" applyAlignment="1">
      <alignment horizontal="center" vertical="center"/>
    </xf>
    <xf numFmtId="2" fontId="14" fillId="0" borderId="0" xfId="3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4" fontId="14" fillId="0" borderId="0" xfId="3" applyNumberFormat="1" applyFont="1" applyAlignment="1">
      <alignment horizontal="center" vertical="center"/>
    </xf>
    <xf numFmtId="0" fontId="17" fillId="0" borderId="0" xfId="9" applyFont="1" applyAlignment="1">
      <alignment horizontal="center" vertical="center"/>
    </xf>
    <xf numFmtId="14" fontId="17" fillId="0" borderId="0" xfId="9" applyNumberFormat="1" applyFont="1" applyAlignment="1">
      <alignment horizontal="center" vertical="center"/>
    </xf>
    <xf numFmtId="170" fontId="17" fillId="0" borderId="0" xfId="9" applyNumberFormat="1" applyFont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21" fontId="14" fillId="0" borderId="0" xfId="0" applyNumberFormat="1" applyFont="1" applyAlignment="1">
      <alignment horizontal="center" vertical="center"/>
    </xf>
    <xf numFmtId="0" fontId="14" fillId="0" borderId="0" xfId="3" applyFont="1" applyAlignment="1" applyProtection="1">
      <alignment horizontal="center" vertical="center"/>
      <protection locked="0"/>
    </xf>
    <xf numFmtId="173" fontId="14" fillId="0" borderId="0" xfId="0" applyNumberFormat="1" applyFont="1" applyAlignment="1">
      <alignment horizontal="center" vertical="center"/>
    </xf>
    <xf numFmtId="173" fontId="14" fillId="0" borderId="0" xfId="10" applyNumberFormat="1" applyFont="1" applyAlignment="1">
      <alignment horizontal="center" vertical="center"/>
    </xf>
    <xf numFmtId="173" fontId="14" fillId="0" borderId="0" xfId="3" applyNumberFormat="1" applyFont="1" applyAlignment="1">
      <alignment horizontal="center" vertical="center"/>
    </xf>
    <xf numFmtId="173" fontId="14" fillId="0" borderId="0" xfId="3" applyNumberFormat="1" applyFont="1" applyAlignment="1" applyProtection="1">
      <alignment horizontal="center" vertical="center"/>
      <protection locked="0"/>
    </xf>
    <xf numFmtId="169" fontId="14" fillId="0" borderId="0" xfId="3" applyNumberFormat="1" applyFont="1" applyAlignment="1">
      <alignment horizontal="center" vertical="center" wrapText="1"/>
    </xf>
    <xf numFmtId="1" fontId="14" fillId="0" borderId="0" xfId="3" applyNumberFormat="1" applyFont="1" applyAlignment="1" applyProtection="1">
      <alignment horizontal="center" vertical="center"/>
      <protection locked="0"/>
    </xf>
    <xf numFmtId="168" fontId="14" fillId="0" borderId="0" xfId="3" applyNumberFormat="1" applyFont="1" applyAlignment="1">
      <alignment horizontal="center" vertical="center" wrapText="1"/>
    </xf>
    <xf numFmtId="9" fontId="14" fillId="0" borderId="0" xfId="1" applyFont="1" applyFill="1" applyBorder="1" applyAlignment="1">
      <alignment horizontal="center" vertical="center"/>
    </xf>
    <xf numFmtId="171" fontId="14" fillId="0" borderId="0" xfId="3" applyNumberFormat="1" applyFont="1" applyAlignment="1" applyProtection="1">
      <alignment horizontal="center" vertical="center"/>
      <protection locked="0"/>
    </xf>
    <xf numFmtId="165" fontId="14" fillId="0" borderId="0" xfId="3" applyNumberFormat="1" applyFont="1" applyAlignment="1" applyProtection="1">
      <alignment horizontal="center" vertical="center"/>
      <protection locked="0"/>
    </xf>
    <xf numFmtId="0" fontId="0" fillId="5" borderId="0" xfId="0" applyFill="1"/>
    <xf numFmtId="167" fontId="14" fillId="0" borderId="0" xfId="0" applyNumberFormat="1" applyFont="1" applyAlignment="1">
      <alignment horizontal="center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</cellXfs>
  <cellStyles count="11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Percent" xfId="1" builtinId="5"/>
    <cellStyle name="Percent 2" xfId="5" xr:uid="{00000000-0005-0000-0000-000005000000}"/>
    <cellStyle name="Standaard 2" xfId="6" xr:uid="{00000000-0005-0000-0000-000006000000}"/>
    <cellStyle name="Standaard 2 2" xfId="7" xr:uid="{00000000-0005-0000-0000-000007000000}"/>
    <cellStyle name="Standaard 3" xfId="8" xr:uid="{00000000-0005-0000-0000-000008000000}"/>
    <cellStyle name="Standaard_Blad1" xfId="9" xr:uid="{00000000-0005-0000-0000-000009000000}"/>
    <cellStyle name="Standard 2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No. of flight hours'!$A$5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hours'!$B$5:$AD$5</c:f>
              <c:numCache>
                <c:formatCode>[h]:mm</c:formatCode>
                <c:ptCount val="29"/>
                <c:pt idx="0">
                  <c:v>0</c:v>
                </c:pt>
                <c:pt idx="1">
                  <c:v>3.125</c:v>
                </c:pt>
                <c:pt idx="2">
                  <c:v>7.875</c:v>
                </c:pt>
                <c:pt idx="3">
                  <c:v>8.9166666666666661</c:v>
                </c:pt>
                <c:pt idx="4">
                  <c:v>8.625</c:v>
                </c:pt>
                <c:pt idx="5">
                  <c:v>8.5833333333333339</c:v>
                </c:pt>
                <c:pt idx="6">
                  <c:v>9.2916666666666661</c:v>
                </c:pt>
                <c:pt idx="7">
                  <c:v>9.1666666666666661</c:v>
                </c:pt>
                <c:pt idx="8">
                  <c:v>10.366666666666667</c:v>
                </c:pt>
                <c:pt idx="9">
                  <c:v>10.066666666666666</c:v>
                </c:pt>
                <c:pt idx="10">
                  <c:v>5.7625000000000002</c:v>
                </c:pt>
                <c:pt idx="11">
                  <c:v>6.7104166666666671</c:v>
                </c:pt>
                <c:pt idx="12">
                  <c:v>5.8833333333333329</c:v>
                </c:pt>
                <c:pt idx="13">
                  <c:v>8.6458333333333339</c:v>
                </c:pt>
                <c:pt idx="14">
                  <c:v>10.665972222222221</c:v>
                </c:pt>
                <c:pt idx="15">
                  <c:v>3.1875</c:v>
                </c:pt>
                <c:pt idx="16">
                  <c:v>5.989583333333333</c:v>
                </c:pt>
                <c:pt idx="17">
                  <c:v>9.5805555555555557</c:v>
                </c:pt>
                <c:pt idx="18">
                  <c:v>10.127777777777778</c:v>
                </c:pt>
                <c:pt idx="19">
                  <c:v>8.0423611111111111</c:v>
                </c:pt>
                <c:pt idx="20">
                  <c:v>10.506944444444445</c:v>
                </c:pt>
                <c:pt idx="21">
                  <c:v>6.4826388888888893</c:v>
                </c:pt>
                <c:pt idx="22">
                  <c:v>7.3381944444444445</c:v>
                </c:pt>
                <c:pt idx="23">
                  <c:v>7.2361111111111107</c:v>
                </c:pt>
                <c:pt idx="24">
                  <c:v>10.194444444444445</c:v>
                </c:pt>
                <c:pt idx="25">
                  <c:v>9.5833333333333339</c:v>
                </c:pt>
                <c:pt idx="26">
                  <c:v>11.375</c:v>
                </c:pt>
                <c:pt idx="27">
                  <c:v>8.59375</c:v>
                </c:pt>
                <c:pt idx="28">
                  <c:v>7.6388888888888893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8-41C7-AD99-8FEA2823E29E}"/>
            </c:ext>
          </c:extLst>
        </c:ser>
        <c:ser>
          <c:idx val="1"/>
          <c:order val="1"/>
          <c:tx>
            <c:strRef>
              <c:f>'Table No. of flight hours'!$A$6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hours'!$B$6:$AD$6</c:f>
              <c:numCache>
                <c:formatCode>[h]:mm</c:formatCode>
                <c:ptCount val="29"/>
                <c:pt idx="0">
                  <c:v>12.166666666666666</c:v>
                </c:pt>
                <c:pt idx="1">
                  <c:v>3.9583333333333335</c:v>
                </c:pt>
                <c:pt idx="2">
                  <c:v>5.083333333333333</c:v>
                </c:pt>
                <c:pt idx="3">
                  <c:v>5.875</c:v>
                </c:pt>
                <c:pt idx="4">
                  <c:v>2.125</c:v>
                </c:pt>
                <c:pt idx="5">
                  <c:v>2.9583333333333335</c:v>
                </c:pt>
                <c:pt idx="6">
                  <c:v>3.5833333333333335</c:v>
                </c:pt>
                <c:pt idx="7">
                  <c:v>4.25</c:v>
                </c:pt>
                <c:pt idx="8">
                  <c:v>9.6749999999999989</c:v>
                </c:pt>
                <c:pt idx="9">
                  <c:v>7.520833333333333</c:v>
                </c:pt>
                <c:pt idx="10">
                  <c:v>9.625</c:v>
                </c:pt>
                <c:pt idx="11">
                  <c:v>10.666666666666666</c:v>
                </c:pt>
                <c:pt idx="12">
                  <c:v>12.083333333333334</c:v>
                </c:pt>
                <c:pt idx="13">
                  <c:v>8.9590277777777789</c:v>
                </c:pt>
                <c:pt idx="14">
                  <c:v>8.4909722222222221</c:v>
                </c:pt>
                <c:pt idx="15">
                  <c:v>9.7604166666666661</c:v>
                </c:pt>
                <c:pt idx="16">
                  <c:v>7.219444444444445</c:v>
                </c:pt>
                <c:pt idx="17">
                  <c:v>9.0361111111111114</c:v>
                </c:pt>
                <c:pt idx="18">
                  <c:v>18.762499999999999</c:v>
                </c:pt>
                <c:pt idx="19">
                  <c:v>10.440277777777778</c:v>
                </c:pt>
                <c:pt idx="20">
                  <c:v>11.947222222222223</c:v>
                </c:pt>
                <c:pt idx="21">
                  <c:v>6.5916666666666668</c:v>
                </c:pt>
                <c:pt idx="22">
                  <c:v>7.5819444444444448</c:v>
                </c:pt>
                <c:pt idx="23">
                  <c:v>7.7104166666666671</c:v>
                </c:pt>
                <c:pt idx="24">
                  <c:v>8.3284722222222225</c:v>
                </c:pt>
                <c:pt idx="25">
                  <c:v>7.052777777777778</c:v>
                </c:pt>
                <c:pt idx="26">
                  <c:v>6.698611111111112</c:v>
                </c:pt>
                <c:pt idx="27">
                  <c:v>11.377777777777778</c:v>
                </c:pt>
                <c:pt idx="28">
                  <c:v>11.313888888888888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8-41C7-AD99-8FEA2823E29E}"/>
            </c:ext>
          </c:extLst>
        </c:ser>
        <c:ser>
          <c:idx val="2"/>
          <c:order val="2"/>
          <c:tx>
            <c:strRef>
              <c:f>'Table No. of flight hours'!$A$7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hours'!$B$7:$AD$7</c:f>
              <c:numCache>
                <c:formatCode>[h]:mm</c:formatCode>
                <c:ptCount val="29"/>
                <c:pt idx="4">
                  <c:v>6.208333333333333</c:v>
                </c:pt>
                <c:pt idx="5">
                  <c:v>9.25</c:v>
                </c:pt>
                <c:pt idx="6">
                  <c:v>19.375</c:v>
                </c:pt>
                <c:pt idx="7">
                  <c:v>16.625</c:v>
                </c:pt>
                <c:pt idx="8">
                  <c:v>17.954166666666666</c:v>
                </c:pt>
                <c:pt idx="9">
                  <c:v>6.8083333333333336</c:v>
                </c:pt>
                <c:pt idx="10">
                  <c:v>20.641666666666666</c:v>
                </c:pt>
                <c:pt idx="11">
                  <c:v>22.016666666666666</c:v>
                </c:pt>
                <c:pt idx="12">
                  <c:v>20.504166666666666</c:v>
                </c:pt>
                <c:pt idx="13">
                  <c:v>21.349999999999998</c:v>
                </c:pt>
                <c:pt idx="14">
                  <c:v>28.991666666666664</c:v>
                </c:pt>
                <c:pt idx="15">
                  <c:v>31.087500000000002</c:v>
                </c:pt>
                <c:pt idx="16">
                  <c:v>32.458333333333336</c:v>
                </c:pt>
                <c:pt idx="17">
                  <c:v>29.392361111111111</c:v>
                </c:pt>
                <c:pt idx="18">
                  <c:v>29.391666666666666</c:v>
                </c:pt>
                <c:pt idx="19">
                  <c:v>40.875</c:v>
                </c:pt>
                <c:pt idx="20">
                  <c:v>32.162500000000001</c:v>
                </c:pt>
                <c:pt idx="21">
                  <c:v>38.75</c:v>
                </c:pt>
                <c:pt idx="22">
                  <c:v>26.5625</c:v>
                </c:pt>
                <c:pt idx="23">
                  <c:v>43.291666666666664</c:v>
                </c:pt>
                <c:pt idx="24">
                  <c:v>57.555555555555557</c:v>
                </c:pt>
                <c:pt idx="25">
                  <c:v>11.666666666666666</c:v>
                </c:pt>
                <c:pt idx="26">
                  <c:v>37.75</c:v>
                </c:pt>
                <c:pt idx="27">
                  <c:v>9.1666666666666661</c:v>
                </c:pt>
                <c:pt idx="28">
                  <c:v>10.416666666666666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8-41C7-AD99-8FEA2823E29E}"/>
            </c:ext>
          </c:extLst>
        </c:ser>
        <c:ser>
          <c:idx val="3"/>
          <c:order val="3"/>
          <c:tx>
            <c:strRef>
              <c:f>'Table No. of flight hours'!$A$8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hours'!$B$8:$AD$8</c:f>
              <c:numCache>
                <c:formatCode>[h]:mm</c:formatCode>
                <c:ptCount val="29"/>
                <c:pt idx="0">
                  <c:v>18</c:v>
                </c:pt>
                <c:pt idx="1">
                  <c:v>16.333333333333332</c:v>
                </c:pt>
                <c:pt idx="2">
                  <c:v>27.25</c:v>
                </c:pt>
                <c:pt idx="3">
                  <c:v>20.333333333333332</c:v>
                </c:pt>
                <c:pt idx="4">
                  <c:v>26.208333333333332</c:v>
                </c:pt>
                <c:pt idx="5">
                  <c:v>29.458333333333332</c:v>
                </c:pt>
                <c:pt idx="6">
                  <c:v>32.541666666666664</c:v>
                </c:pt>
                <c:pt idx="7">
                  <c:v>32.708333333333336</c:v>
                </c:pt>
                <c:pt idx="8">
                  <c:v>35.425000000000004</c:v>
                </c:pt>
                <c:pt idx="9">
                  <c:v>41.699999999999996</c:v>
                </c:pt>
                <c:pt idx="10">
                  <c:v>41.291666666666664</c:v>
                </c:pt>
                <c:pt idx="11">
                  <c:v>37.708333333333336</c:v>
                </c:pt>
                <c:pt idx="12">
                  <c:v>37.699999999999996</c:v>
                </c:pt>
                <c:pt idx="13">
                  <c:v>27.673611111111111</c:v>
                </c:pt>
                <c:pt idx="14">
                  <c:v>34.298611111111107</c:v>
                </c:pt>
                <c:pt idx="15">
                  <c:v>38.576388888888893</c:v>
                </c:pt>
                <c:pt idx="16">
                  <c:v>43.011111111111113</c:v>
                </c:pt>
                <c:pt idx="17">
                  <c:v>39.175000000000004</c:v>
                </c:pt>
                <c:pt idx="18">
                  <c:v>36.293749999999996</c:v>
                </c:pt>
                <c:pt idx="19">
                  <c:v>39.479166666666664</c:v>
                </c:pt>
                <c:pt idx="20">
                  <c:v>33.125694444444441</c:v>
                </c:pt>
                <c:pt idx="21">
                  <c:v>34.604166666666671</c:v>
                </c:pt>
                <c:pt idx="22">
                  <c:v>39.481944444444444</c:v>
                </c:pt>
                <c:pt idx="23">
                  <c:v>27.120833333333334</c:v>
                </c:pt>
                <c:pt idx="24">
                  <c:v>33.223611111111111</c:v>
                </c:pt>
                <c:pt idx="25">
                  <c:v>33.674305555555556</c:v>
                </c:pt>
                <c:pt idx="26">
                  <c:v>36.848611111111111</c:v>
                </c:pt>
                <c:pt idx="27">
                  <c:v>37.548611111111107</c:v>
                </c:pt>
                <c:pt idx="28">
                  <c:v>44.540972222222223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68-41C7-AD99-8FEA2823E29E}"/>
            </c:ext>
          </c:extLst>
        </c:ser>
        <c:ser>
          <c:idx val="8"/>
          <c:order val="4"/>
          <c:tx>
            <c:strRef>
              <c:f>'Table No. of flight hours'!$A$9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hours'!$B$9:$AD$9</c:f>
              <c:numCache>
                <c:formatCode>[h]:mm</c:formatCode>
                <c:ptCount val="29"/>
                <c:pt idx="24">
                  <c:v>34.779166666666669</c:v>
                </c:pt>
                <c:pt idx="25">
                  <c:v>45.959722222222219</c:v>
                </c:pt>
                <c:pt idx="26">
                  <c:v>28.458333333333332</c:v>
                </c:pt>
                <c:pt idx="27">
                  <c:v>25.583333333333332</c:v>
                </c:pt>
                <c:pt idx="28">
                  <c:v>41.875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68-41C7-AD99-8FEA2823E29E}"/>
            </c:ext>
          </c:extLst>
        </c:ser>
        <c:ser>
          <c:idx val="4"/>
          <c:order val="5"/>
          <c:tx>
            <c:strRef>
              <c:f>'Table No. of flight hours'!$A$10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hours'!$B$10:$AD$10</c:f>
              <c:numCache>
                <c:formatCode>[h]:mm</c:formatCode>
                <c:ptCount val="29"/>
                <c:pt idx="0">
                  <c:v>27</c:v>
                </c:pt>
                <c:pt idx="1">
                  <c:v>29.291666666666668</c:v>
                </c:pt>
                <c:pt idx="2">
                  <c:v>33.958333333333336</c:v>
                </c:pt>
                <c:pt idx="3">
                  <c:v>30.041666666666668</c:v>
                </c:pt>
                <c:pt idx="4">
                  <c:v>39.541666666666664</c:v>
                </c:pt>
                <c:pt idx="5">
                  <c:v>34.125</c:v>
                </c:pt>
                <c:pt idx="6">
                  <c:v>37.375</c:v>
                </c:pt>
                <c:pt idx="7">
                  <c:v>40.416666666666664</c:v>
                </c:pt>
                <c:pt idx="8">
                  <c:v>30.587500000000002</c:v>
                </c:pt>
                <c:pt idx="9">
                  <c:v>27.083333333333332</c:v>
                </c:pt>
                <c:pt idx="10">
                  <c:v>31.854166666666668</c:v>
                </c:pt>
                <c:pt idx="11">
                  <c:v>23.527777777777775</c:v>
                </c:pt>
                <c:pt idx="12">
                  <c:v>20.470833333333335</c:v>
                </c:pt>
                <c:pt idx="13">
                  <c:v>20.430555555555554</c:v>
                </c:pt>
                <c:pt idx="14">
                  <c:v>25.929166666666664</c:v>
                </c:pt>
                <c:pt idx="15">
                  <c:v>28.333333333333332</c:v>
                </c:pt>
                <c:pt idx="16">
                  <c:v>32.533333333333331</c:v>
                </c:pt>
                <c:pt idx="17">
                  <c:v>24.804166666666664</c:v>
                </c:pt>
                <c:pt idx="18">
                  <c:v>34.636111111111113</c:v>
                </c:pt>
                <c:pt idx="19">
                  <c:v>37.788194444444443</c:v>
                </c:pt>
                <c:pt idx="20">
                  <c:v>34.496527777777779</c:v>
                </c:pt>
                <c:pt idx="21">
                  <c:v>33.30972222222222</c:v>
                </c:pt>
                <c:pt idx="22">
                  <c:v>20.112500000000001</c:v>
                </c:pt>
                <c:pt idx="23">
                  <c:v>32.09097222222222</c:v>
                </c:pt>
                <c:pt idx="24">
                  <c:v>34.027777777777779</c:v>
                </c:pt>
                <c:pt idx="25">
                  <c:v>34.583333333333336</c:v>
                </c:pt>
                <c:pt idx="26">
                  <c:v>44.572916666666664</c:v>
                </c:pt>
                <c:pt idx="27">
                  <c:v>47.62638888888889</c:v>
                </c:pt>
                <c:pt idx="28">
                  <c:v>53.378472222222221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68-41C7-AD99-8FEA2823E29E}"/>
            </c:ext>
          </c:extLst>
        </c:ser>
        <c:ser>
          <c:idx val="5"/>
          <c:order val="6"/>
          <c:tx>
            <c:strRef>
              <c:f>'Table No. of flight hours'!$A$11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hours'!$B$11:$AD$11</c:f>
              <c:numCache>
                <c:formatCode>[h]:mm</c:formatCode>
                <c:ptCount val="29"/>
                <c:pt idx="0">
                  <c:v>30.708333333333332</c:v>
                </c:pt>
                <c:pt idx="1">
                  <c:v>29.625</c:v>
                </c:pt>
                <c:pt idx="2">
                  <c:v>28.375</c:v>
                </c:pt>
                <c:pt idx="3">
                  <c:v>40.333333333333336</c:v>
                </c:pt>
                <c:pt idx="4">
                  <c:v>37.791666666666664</c:v>
                </c:pt>
                <c:pt idx="5">
                  <c:v>17.625</c:v>
                </c:pt>
                <c:pt idx="6">
                  <c:v>16.125</c:v>
                </c:pt>
                <c:pt idx="7">
                  <c:v>20.291666666666668</c:v>
                </c:pt>
                <c:pt idx="8">
                  <c:v>22.7</c:v>
                </c:pt>
                <c:pt idx="9">
                  <c:v>23.229166666666668</c:v>
                </c:pt>
                <c:pt idx="10">
                  <c:v>16.383333333333333</c:v>
                </c:pt>
                <c:pt idx="11">
                  <c:v>17.006944444444446</c:v>
                </c:pt>
                <c:pt idx="12">
                  <c:v>24.958333333333332</c:v>
                </c:pt>
                <c:pt idx="13">
                  <c:v>16.641666666666666</c:v>
                </c:pt>
                <c:pt idx="14">
                  <c:v>19.413194444444446</c:v>
                </c:pt>
                <c:pt idx="15">
                  <c:v>16.534722222222221</c:v>
                </c:pt>
                <c:pt idx="16">
                  <c:v>16.145833333333332</c:v>
                </c:pt>
                <c:pt idx="17">
                  <c:v>16.208333333333332</c:v>
                </c:pt>
                <c:pt idx="18">
                  <c:v>9.5833333333333339</c:v>
                </c:pt>
                <c:pt idx="19">
                  <c:v>14.809027777777779</c:v>
                </c:pt>
                <c:pt idx="20">
                  <c:v>8.6666666666666661</c:v>
                </c:pt>
                <c:pt idx="21">
                  <c:v>19.166666666666668</c:v>
                </c:pt>
                <c:pt idx="22">
                  <c:v>23.291666666666668</c:v>
                </c:pt>
                <c:pt idx="23">
                  <c:v>20.375</c:v>
                </c:pt>
                <c:pt idx="24">
                  <c:v>18.875</c:v>
                </c:pt>
                <c:pt idx="25">
                  <c:v>12.666666666666666</c:v>
                </c:pt>
                <c:pt idx="26">
                  <c:v>12.229166666666668</c:v>
                </c:pt>
                <c:pt idx="27">
                  <c:v>14.791666666666666</c:v>
                </c:pt>
                <c:pt idx="28">
                  <c:v>19.970138888888886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68-41C7-AD99-8FEA2823E29E}"/>
            </c:ext>
          </c:extLst>
        </c:ser>
        <c:ser>
          <c:idx val="6"/>
          <c:order val="7"/>
          <c:tx>
            <c:strRef>
              <c:f>'Table No. of flight hours'!$A$12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hours'!$B$12:$AD$12</c:f>
              <c:numCache>
                <c:formatCode>[h]:mm</c:formatCode>
                <c:ptCount val="29"/>
                <c:pt idx="0">
                  <c:v>3.5416666666666665</c:v>
                </c:pt>
                <c:pt idx="1">
                  <c:v>3.2083333333333335</c:v>
                </c:pt>
                <c:pt idx="2">
                  <c:v>4.875</c:v>
                </c:pt>
                <c:pt idx="3">
                  <c:v>4.625</c:v>
                </c:pt>
                <c:pt idx="4">
                  <c:v>7.583333333333333</c:v>
                </c:pt>
                <c:pt idx="5">
                  <c:v>6.666666666666667</c:v>
                </c:pt>
                <c:pt idx="6">
                  <c:v>6.708333333333333</c:v>
                </c:pt>
                <c:pt idx="7">
                  <c:v>7.875</c:v>
                </c:pt>
                <c:pt idx="8">
                  <c:v>10.166666666666666</c:v>
                </c:pt>
                <c:pt idx="9">
                  <c:v>12.516666666666666</c:v>
                </c:pt>
                <c:pt idx="10">
                  <c:v>3.8000000000000003</c:v>
                </c:pt>
                <c:pt idx="11">
                  <c:v>4.3277777777777775</c:v>
                </c:pt>
                <c:pt idx="12">
                  <c:v>6.1833333333333336</c:v>
                </c:pt>
                <c:pt idx="13">
                  <c:v>8.1458333333333339</c:v>
                </c:pt>
                <c:pt idx="14">
                  <c:v>11.029166666666667</c:v>
                </c:pt>
                <c:pt idx="15">
                  <c:v>12.731250000000001</c:v>
                </c:pt>
                <c:pt idx="16">
                  <c:v>9.6791666666666671</c:v>
                </c:pt>
                <c:pt idx="17">
                  <c:v>3.3333333333333335</c:v>
                </c:pt>
                <c:pt idx="18">
                  <c:v>7.416666666666667</c:v>
                </c:pt>
                <c:pt idx="19">
                  <c:v>7.083333333333333</c:v>
                </c:pt>
                <c:pt idx="20">
                  <c:v>9.7916666666666661</c:v>
                </c:pt>
                <c:pt idx="21">
                  <c:v>14.125</c:v>
                </c:pt>
                <c:pt idx="22">
                  <c:v>7.875</c:v>
                </c:pt>
                <c:pt idx="23">
                  <c:v>8.9166666666666661</c:v>
                </c:pt>
                <c:pt idx="24">
                  <c:v>9.9965277777777768</c:v>
                </c:pt>
                <c:pt idx="25">
                  <c:v>10.166666666666666</c:v>
                </c:pt>
                <c:pt idx="26">
                  <c:v>9.9951388888888886</c:v>
                </c:pt>
                <c:pt idx="27">
                  <c:v>9.874305555555555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68-41C7-AD99-8FEA2823E29E}"/>
            </c:ext>
          </c:extLst>
        </c:ser>
        <c:ser>
          <c:idx val="7"/>
          <c:order val="8"/>
          <c:tx>
            <c:strRef>
              <c:f>'Table No. of flight hours'!$A$13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numRef>
              <c:f>'Table No. of flight hours'!$B$3:$AD$3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of flight hours'!$B$13:$AD$13</c:f>
              <c:numCache>
                <c:formatCode>[h]:mm</c:formatCode>
                <c:ptCount val="29"/>
                <c:pt idx="0">
                  <c:v>23.083333333333332</c:v>
                </c:pt>
                <c:pt idx="1">
                  <c:v>22.833333333333332</c:v>
                </c:pt>
                <c:pt idx="2">
                  <c:v>26.5</c:v>
                </c:pt>
                <c:pt idx="3">
                  <c:v>28.208333333333332</c:v>
                </c:pt>
                <c:pt idx="4">
                  <c:v>28.125</c:v>
                </c:pt>
                <c:pt idx="5">
                  <c:v>36.166666666666664</c:v>
                </c:pt>
                <c:pt idx="6">
                  <c:v>40.875</c:v>
                </c:pt>
                <c:pt idx="7">
                  <c:v>35.75</c:v>
                </c:pt>
                <c:pt idx="8">
                  <c:v>35.041666666666664</c:v>
                </c:pt>
                <c:pt idx="9">
                  <c:v>31.166666666666668</c:v>
                </c:pt>
                <c:pt idx="10">
                  <c:v>26.958333333333332</c:v>
                </c:pt>
                <c:pt idx="11">
                  <c:v>26.416666666666668</c:v>
                </c:pt>
                <c:pt idx="12">
                  <c:v>21.791666666666668</c:v>
                </c:pt>
                <c:pt idx="13">
                  <c:v>36.625</c:v>
                </c:pt>
                <c:pt idx="14">
                  <c:v>28.416666666666668</c:v>
                </c:pt>
                <c:pt idx="15">
                  <c:v>27.333333333333332</c:v>
                </c:pt>
                <c:pt idx="16">
                  <c:v>25.875</c:v>
                </c:pt>
                <c:pt idx="17">
                  <c:v>20.036111111111111</c:v>
                </c:pt>
                <c:pt idx="18">
                  <c:v>28.1875</c:v>
                </c:pt>
                <c:pt idx="19">
                  <c:v>27.3125</c:v>
                </c:pt>
                <c:pt idx="20">
                  <c:v>29.552777777777777</c:v>
                </c:pt>
                <c:pt idx="21">
                  <c:v>30.326388888888889</c:v>
                </c:pt>
                <c:pt idx="22">
                  <c:v>2.5520833333333335</c:v>
                </c:pt>
                <c:pt idx="23">
                  <c:v>1.5347222222222223</c:v>
                </c:pt>
                <c:pt idx="24">
                  <c:v>3.5020833333333337</c:v>
                </c:pt>
                <c:pt idx="25">
                  <c:v>5.7673611111111107</c:v>
                </c:pt>
                <c:pt idx="26">
                  <c:v>3.8333333333333335</c:v>
                </c:pt>
                <c:pt idx="27">
                  <c:v>5.6527777777777777</c:v>
                </c:pt>
                <c:pt idx="28">
                  <c:v>3.8298611111111116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68-41C7-AD99-8FEA2823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3072640"/>
        <c:axId val="333078528"/>
      </c:barChart>
      <c:catAx>
        <c:axId val="3330726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33078528"/>
        <c:crosses val="autoZero"/>
        <c:auto val="1"/>
        <c:lblAlgn val="ctr"/>
        <c:lblOffset val="100"/>
        <c:noMultiLvlLbl val="0"/>
      </c:catAx>
      <c:valAx>
        <c:axId val="333078528"/>
        <c:scaling>
          <c:orientation val="minMax"/>
        </c:scaling>
        <c:delete val="0"/>
        <c:axPos val="l"/>
        <c:majorGridlines/>
        <c:numFmt formatCode="[h]" sourceLinked="0"/>
        <c:majorTickMark val="out"/>
        <c:minorTickMark val="none"/>
        <c:tickLblPos val="nextTo"/>
        <c:crossAx val="33307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775705040289624"/>
          <c:y val="0.33268393687630471"/>
          <c:w val="6.3623584224233171E-2"/>
          <c:h val="0.304819667126553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No.  of slicks'!$A$4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slicks'!$B$4:$AD$4</c:f>
              <c:numCache>
                <c:formatCode>General</c:formatCode>
                <c:ptCount val="29"/>
                <c:pt idx="1">
                  <c:v>16</c:v>
                </c:pt>
                <c:pt idx="2">
                  <c:v>60</c:v>
                </c:pt>
                <c:pt idx="3">
                  <c:v>60</c:v>
                </c:pt>
                <c:pt idx="4">
                  <c:v>82</c:v>
                </c:pt>
                <c:pt idx="5">
                  <c:v>57</c:v>
                </c:pt>
                <c:pt idx="6">
                  <c:v>42</c:v>
                </c:pt>
                <c:pt idx="7">
                  <c:v>58</c:v>
                </c:pt>
                <c:pt idx="8">
                  <c:v>70</c:v>
                </c:pt>
                <c:pt idx="9">
                  <c:v>61</c:v>
                </c:pt>
                <c:pt idx="10">
                  <c:v>54</c:v>
                </c:pt>
                <c:pt idx="11">
                  <c:v>54</c:v>
                </c:pt>
                <c:pt idx="12">
                  <c:v>45</c:v>
                </c:pt>
                <c:pt idx="13">
                  <c:v>96</c:v>
                </c:pt>
                <c:pt idx="14">
                  <c:v>58</c:v>
                </c:pt>
                <c:pt idx="15">
                  <c:v>8</c:v>
                </c:pt>
                <c:pt idx="16">
                  <c:v>17</c:v>
                </c:pt>
                <c:pt idx="17">
                  <c:v>33</c:v>
                </c:pt>
                <c:pt idx="18">
                  <c:v>26</c:v>
                </c:pt>
                <c:pt idx="19">
                  <c:v>21</c:v>
                </c:pt>
                <c:pt idx="20">
                  <c:v>27</c:v>
                </c:pt>
                <c:pt idx="21">
                  <c:v>14</c:v>
                </c:pt>
                <c:pt idx="22">
                  <c:v>8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A-459F-8D65-38550B63D7B7}"/>
            </c:ext>
          </c:extLst>
        </c:ser>
        <c:ser>
          <c:idx val="1"/>
          <c:order val="1"/>
          <c:tx>
            <c:strRef>
              <c:f>'Table No.  of slicks'!$A$5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slicks'!$B$5:$AD$5</c:f>
              <c:numCache>
                <c:formatCode>General</c:formatCode>
                <c:ptCount val="29"/>
                <c:pt idx="0">
                  <c:v>65</c:v>
                </c:pt>
                <c:pt idx="1">
                  <c:v>91</c:v>
                </c:pt>
                <c:pt idx="2">
                  <c:v>27</c:v>
                </c:pt>
                <c:pt idx="3">
                  <c:v>4</c:v>
                </c:pt>
                <c:pt idx="4">
                  <c:v>10</c:v>
                </c:pt>
                <c:pt idx="5">
                  <c:v>17</c:v>
                </c:pt>
                <c:pt idx="6">
                  <c:v>13</c:v>
                </c:pt>
                <c:pt idx="7">
                  <c:v>36</c:v>
                </c:pt>
                <c:pt idx="8">
                  <c:v>57</c:v>
                </c:pt>
                <c:pt idx="9">
                  <c:v>74</c:v>
                </c:pt>
                <c:pt idx="10">
                  <c:v>33</c:v>
                </c:pt>
                <c:pt idx="11">
                  <c:v>104</c:v>
                </c:pt>
                <c:pt idx="12">
                  <c:v>74</c:v>
                </c:pt>
                <c:pt idx="13">
                  <c:v>60</c:v>
                </c:pt>
                <c:pt idx="14">
                  <c:v>77</c:v>
                </c:pt>
                <c:pt idx="15">
                  <c:v>76</c:v>
                </c:pt>
                <c:pt idx="16">
                  <c:v>89</c:v>
                </c:pt>
                <c:pt idx="17">
                  <c:v>108</c:v>
                </c:pt>
                <c:pt idx="18">
                  <c:v>172</c:v>
                </c:pt>
                <c:pt idx="19">
                  <c:v>116</c:v>
                </c:pt>
                <c:pt idx="20">
                  <c:v>192</c:v>
                </c:pt>
                <c:pt idx="21">
                  <c:v>75</c:v>
                </c:pt>
                <c:pt idx="22">
                  <c:v>62</c:v>
                </c:pt>
                <c:pt idx="23">
                  <c:v>80</c:v>
                </c:pt>
                <c:pt idx="24">
                  <c:v>101</c:v>
                </c:pt>
                <c:pt idx="25">
                  <c:v>59</c:v>
                </c:pt>
                <c:pt idx="26">
                  <c:v>25</c:v>
                </c:pt>
                <c:pt idx="27">
                  <c:v>9</c:v>
                </c:pt>
                <c:pt idx="28" formatCode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A-459F-8D65-38550B63D7B7}"/>
            </c:ext>
          </c:extLst>
        </c:ser>
        <c:ser>
          <c:idx val="2"/>
          <c:order val="2"/>
          <c:tx>
            <c:strRef>
              <c:f>'Table No.  of slicks'!$A$6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slicks'!$B$6:$AD$6</c:f>
              <c:numCache>
                <c:formatCode>General</c:formatCode>
                <c:ptCount val="29"/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28</c:v>
                </c:pt>
                <c:pt idx="8">
                  <c:v>45</c:v>
                </c:pt>
                <c:pt idx="9">
                  <c:v>22</c:v>
                </c:pt>
                <c:pt idx="10">
                  <c:v>25</c:v>
                </c:pt>
                <c:pt idx="11">
                  <c:v>16</c:v>
                </c:pt>
                <c:pt idx="12">
                  <c:v>54</c:v>
                </c:pt>
                <c:pt idx="13">
                  <c:v>22</c:v>
                </c:pt>
                <c:pt idx="14">
                  <c:v>41</c:v>
                </c:pt>
                <c:pt idx="15">
                  <c:v>45</c:v>
                </c:pt>
                <c:pt idx="16">
                  <c:v>52</c:v>
                </c:pt>
                <c:pt idx="17">
                  <c:v>22</c:v>
                </c:pt>
                <c:pt idx="18">
                  <c:v>36</c:v>
                </c:pt>
                <c:pt idx="19">
                  <c:v>26</c:v>
                </c:pt>
                <c:pt idx="20">
                  <c:v>18</c:v>
                </c:pt>
                <c:pt idx="21">
                  <c:v>7</c:v>
                </c:pt>
                <c:pt idx="22">
                  <c:v>16</c:v>
                </c:pt>
                <c:pt idx="23">
                  <c:v>6</c:v>
                </c:pt>
                <c:pt idx="24">
                  <c:v>40</c:v>
                </c:pt>
                <c:pt idx="25">
                  <c:v>8</c:v>
                </c:pt>
                <c:pt idx="26">
                  <c:v>2</c:v>
                </c:pt>
                <c:pt idx="28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A-459F-8D65-38550B63D7B7}"/>
            </c:ext>
          </c:extLst>
        </c:ser>
        <c:ser>
          <c:idx val="3"/>
          <c:order val="3"/>
          <c:tx>
            <c:strRef>
              <c:f>'Table No.  of slicks'!$A$7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slicks'!$B$7:$AD$7</c:f>
              <c:numCache>
                <c:formatCode>General</c:formatCode>
                <c:ptCount val="29"/>
                <c:pt idx="0">
                  <c:v>130</c:v>
                </c:pt>
                <c:pt idx="1">
                  <c:v>51</c:v>
                </c:pt>
                <c:pt idx="2">
                  <c:v>135</c:v>
                </c:pt>
                <c:pt idx="3">
                  <c:v>99</c:v>
                </c:pt>
                <c:pt idx="4">
                  <c:v>122</c:v>
                </c:pt>
                <c:pt idx="5">
                  <c:v>98</c:v>
                </c:pt>
                <c:pt idx="6">
                  <c:v>121</c:v>
                </c:pt>
                <c:pt idx="7">
                  <c:v>125</c:v>
                </c:pt>
                <c:pt idx="8">
                  <c:v>120</c:v>
                </c:pt>
                <c:pt idx="9">
                  <c:v>118</c:v>
                </c:pt>
                <c:pt idx="10">
                  <c:v>120</c:v>
                </c:pt>
                <c:pt idx="11">
                  <c:v>93</c:v>
                </c:pt>
                <c:pt idx="12">
                  <c:v>94</c:v>
                </c:pt>
                <c:pt idx="13">
                  <c:v>53</c:v>
                </c:pt>
                <c:pt idx="14">
                  <c:v>110</c:v>
                </c:pt>
                <c:pt idx="15">
                  <c:v>56</c:v>
                </c:pt>
                <c:pt idx="16">
                  <c:v>92</c:v>
                </c:pt>
                <c:pt idx="17">
                  <c:v>54</c:v>
                </c:pt>
                <c:pt idx="18">
                  <c:v>54</c:v>
                </c:pt>
                <c:pt idx="19">
                  <c:v>36</c:v>
                </c:pt>
                <c:pt idx="20">
                  <c:v>38</c:v>
                </c:pt>
                <c:pt idx="21">
                  <c:v>26</c:v>
                </c:pt>
                <c:pt idx="22">
                  <c:v>32</c:v>
                </c:pt>
                <c:pt idx="23">
                  <c:v>31</c:v>
                </c:pt>
                <c:pt idx="24">
                  <c:v>39</c:v>
                </c:pt>
                <c:pt idx="25">
                  <c:v>24</c:v>
                </c:pt>
                <c:pt idx="26">
                  <c:v>11</c:v>
                </c:pt>
                <c:pt idx="27">
                  <c:v>10</c:v>
                </c:pt>
                <c:pt idx="28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A-459F-8D65-38550B63D7B7}"/>
            </c:ext>
          </c:extLst>
        </c:ser>
        <c:ser>
          <c:idx val="8"/>
          <c:order val="4"/>
          <c:tx>
            <c:strRef>
              <c:f>'Table No.  of slicks'!$A$8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slicks'!$B$8:$AD$8</c:f>
              <c:numCache>
                <c:formatCode>General</c:formatCode>
                <c:ptCount val="29"/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8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A-459F-8D65-38550B63D7B7}"/>
            </c:ext>
          </c:extLst>
        </c:ser>
        <c:ser>
          <c:idx val="4"/>
          <c:order val="5"/>
          <c:tx>
            <c:strRef>
              <c:f>'Table No.  of slicks'!$A$9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slicks'!$B$9:$AD$9</c:f>
              <c:numCache>
                <c:formatCode>General</c:formatCode>
                <c:ptCount val="29"/>
                <c:pt idx="0">
                  <c:v>362</c:v>
                </c:pt>
                <c:pt idx="1">
                  <c:v>273</c:v>
                </c:pt>
                <c:pt idx="2">
                  <c:v>288</c:v>
                </c:pt>
                <c:pt idx="3">
                  <c:v>279</c:v>
                </c:pt>
                <c:pt idx="4">
                  <c:v>283</c:v>
                </c:pt>
                <c:pt idx="5">
                  <c:v>238</c:v>
                </c:pt>
                <c:pt idx="6">
                  <c:v>247</c:v>
                </c:pt>
                <c:pt idx="7">
                  <c:v>771</c:v>
                </c:pt>
                <c:pt idx="8">
                  <c:v>458</c:v>
                </c:pt>
                <c:pt idx="9">
                  <c:v>450</c:v>
                </c:pt>
                <c:pt idx="10">
                  <c:v>187</c:v>
                </c:pt>
                <c:pt idx="11">
                  <c:v>266</c:v>
                </c:pt>
                <c:pt idx="12">
                  <c:v>130</c:v>
                </c:pt>
                <c:pt idx="13">
                  <c:v>290</c:v>
                </c:pt>
                <c:pt idx="14">
                  <c:v>174</c:v>
                </c:pt>
                <c:pt idx="15">
                  <c:v>156</c:v>
                </c:pt>
                <c:pt idx="16">
                  <c:v>177</c:v>
                </c:pt>
                <c:pt idx="17">
                  <c:v>127</c:v>
                </c:pt>
                <c:pt idx="18">
                  <c:v>169</c:v>
                </c:pt>
                <c:pt idx="19">
                  <c:v>189</c:v>
                </c:pt>
                <c:pt idx="20">
                  <c:v>155</c:v>
                </c:pt>
                <c:pt idx="21">
                  <c:v>163</c:v>
                </c:pt>
                <c:pt idx="22">
                  <c:v>72</c:v>
                </c:pt>
                <c:pt idx="23">
                  <c:v>132</c:v>
                </c:pt>
                <c:pt idx="24">
                  <c:v>148</c:v>
                </c:pt>
                <c:pt idx="25">
                  <c:v>151</c:v>
                </c:pt>
                <c:pt idx="26">
                  <c:v>16</c:v>
                </c:pt>
                <c:pt idx="27">
                  <c:v>10</c:v>
                </c:pt>
                <c:pt idx="28" formatCode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7A-459F-8D65-38550B63D7B7}"/>
            </c:ext>
          </c:extLst>
        </c:ser>
        <c:ser>
          <c:idx val="5"/>
          <c:order val="6"/>
          <c:tx>
            <c:strRef>
              <c:f>'Table No.  of slicks'!$A$10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slicks'!$B$10:$AD$10</c:f>
              <c:numCache>
                <c:formatCode>General</c:formatCode>
                <c:ptCount val="29"/>
                <c:pt idx="0">
                  <c:v>80</c:v>
                </c:pt>
                <c:pt idx="1">
                  <c:v>66</c:v>
                </c:pt>
                <c:pt idx="2">
                  <c:v>98</c:v>
                </c:pt>
                <c:pt idx="3">
                  <c:v>113</c:v>
                </c:pt>
                <c:pt idx="4">
                  <c:v>80</c:v>
                </c:pt>
                <c:pt idx="5">
                  <c:v>72</c:v>
                </c:pt>
                <c:pt idx="6">
                  <c:v>93</c:v>
                </c:pt>
                <c:pt idx="7">
                  <c:v>60</c:v>
                </c:pt>
                <c:pt idx="8">
                  <c:v>72</c:v>
                </c:pt>
                <c:pt idx="9">
                  <c:v>65</c:v>
                </c:pt>
                <c:pt idx="10">
                  <c:v>46</c:v>
                </c:pt>
                <c:pt idx="11">
                  <c:v>64</c:v>
                </c:pt>
                <c:pt idx="12">
                  <c:v>55</c:v>
                </c:pt>
                <c:pt idx="13">
                  <c:v>23</c:v>
                </c:pt>
                <c:pt idx="14">
                  <c:v>67</c:v>
                </c:pt>
                <c:pt idx="15">
                  <c:v>14</c:v>
                </c:pt>
                <c:pt idx="16">
                  <c:v>19</c:v>
                </c:pt>
                <c:pt idx="17">
                  <c:v>25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48</c:v>
                </c:pt>
                <c:pt idx="22">
                  <c:v>26</c:v>
                </c:pt>
                <c:pt idx="23">
                  <c:v>46</c:v>
                </c:pt>
                <c:pt idx="24">
                  <c:v>22</c:v>
                </c:pt>
                <c:pt idx="25">
                  <c:v>25</c:v>
                </c:pt>
                <c:pt idx="26">
                  <c:v>18</c:v>
                </c:pt>
                <c:pt idx="27">
                  <c:v>20</c:v>
                </c:pt>
                <c:pt idx="28" formatCode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7A-459F-8D65-38550B63D7B7}"/>
            </c:ext>
          </c:extLst>
        </c:ser>
        <c:ser>
          <c:idx val="6"/>
          <c:order val="7"/>
          <c:tx>
            <c:strRef>
              <c:f>'Table No.  of slicks'!$A$11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slicks'!$B$11:$AD$11</c:f>
              <c:numCache>
                <c:formatCode>General</c:formatCode>
                <c:ptCount val="29"/>
                <c:pt idx="0">
                  <c:v>26</c:v>
                </c:pt>
                <c:pt idx="1">
                  <c:v>15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31</c:v>
                </c:pt>
                <c:pt idx="9">
                  <c:v>36</c:v>
                </c:pt>
                <c:pt idx="10">
                  <c:v>8</c:v>
                </c:pt>
                <c:pt idx="11">
                  <c:v>15</c:v>
                </c:pt>
                <c:pt idx="12">
                  <c:v>15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10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23</c:v>
                </c:pt>
                <c:pt idx="24">
                  <c:v>14</c:v>
                </c:pt>
                <c:pt idx="25">
                  <c:v>17</c:v>
                </c:pt>
                <c:pt idx="26">
                  <c:v>8</c:v>
                </c:pt>
                <c:pt idx="27">
                  <c:v>10</c:v>
                </c:pt>
                <c:pt idx="28" formatCode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7A-459F-8D65-38550B63D7B7}"/>
            </c:ext>
          </c:extLst>
        </c:ser>
        <c:ser>
          <c:idx val="7"/>
          <c:order val="8"/>
          <c:tx>
            <c:strRef>
              <c:f>'Table No.  of slicks'!$A$12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numRef>
              <c:f>'Table No.  of slicks'!$B$3:$AD$3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'Table No.  of slicks'!$B$12:$AD$12</c:f>
              <c:numCache>
                <c:formatCode>General</c:formatCode>
                <c:ptCount val="29"/>
                <c:pt idx="0">
                  <c:v>180</c:v>
                </c:pt>
                <c:pt idx="1">
                  <c:v>135</c:v>
                </c:pt>
                <c:pt idx="2">
                  <c:v>191</c:v>
                </c:pt>
                <c:pt idx="3">
                  <c:v>180</c:v>
                </c:pt>
                <c:pt idx="4">
                  <c:v>147</c:v>
                </c:pt>
                <c:pt idx="5">
                  <c:v>176</c:v>
                </c:pt>
                <c:pt idx="6">
                  <c:v>108</c:v>
                </c:pt>
                <c:pt idx="7">
                  <c:v>89</c:v>
                </c:pt>
                <c:pt idx="8">
                  <c:v>69</c:v>
                </c:pt>
                <c:pt idx="9">
                  <c:v>58</c:v>
                </c:pt>
                <c:pt idx="10">
                  <c:v>75</c:v>
                </c:pt>
                <c:pt idx="11">
                  <c:v>54</c:v>
                </c:pt>
                <c:pt idx="12">
                  <c:v>66</c:v>
                </c:pt>
                <c:pt idx="13">
                  <c:v>39</c:v>
                </c:pt>
                <c:pt idx="14">
                  <c:v>53</c:v>
                </c:pt>
                <c:pt idx="15">
                  <c:v>41</c:v>
                </c:pt>
                <c:pt idx="16">
                  <c:v>26</c:v>
                </c:pt>
                <c:pt idx="17">
                  <c:v>87</c:v>
                </c:pt>
                <c:pt idx="18">
                  <c:v>82</c:v>
                </c:pt>
                <c:pt idx="19">
                  <c:v>41</c:v>
                </c:pt>
                <c:pt idx="20">
                  <c:v>14</c:v>
                </c:pt>
                <c:pt idx="21">
                  <c:v>52</c:v>
                </c:pt>
                <c:pt idx="22">
                  <c:v>5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  <c:pt idx="26">
                  <c:v>4</c:v>
                </c:pt>
                <c:pt idx="27">
                  <c:v>5</c:v>
                </c:pt>
                <c:pt idx="28" formatCode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7A-459F-8D65-38550B63D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5087360"/>
        <c:axId val="365097344"/>
      </c:barChart>
      <c:catAx>
        <c:axId val="3650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097344"/>
        <c:crosses val="autoZero"/>
        <c:auto val="1"/>
        <c:lblAlgn val="ctr"/>
        <c:lblOffset val="100"/>
        <c:noMultiLvlLbl val="0"/>
      </c:catAx>
      <c:valAx>
        <c:axId val="3650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508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95367301621766E-2"/>
          <c:y val="1.4759083877928826E-2"/>
          <c:w val="0.83898690038647716"/>
          <c:h val="0.76879964124479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 Total flghrs &amp; obs slicks'!$E$3</c:f>
              <c:strCache>
                <c:ptCount val="1"/>
                <c:pt idx="0">
                  <c:v>Flight Hours</c:v>
                </c:pt>
              </c:strCache>
            </c:strRef>
          </c:tx>
          <c:invertIfNegative val="0"/>
          <c:cat>
            <c:numRef>
              <c:f>'Table Total flghrs &amp; obs slicks'!$A$4:$A$36</c:f>
              <c:numCache>
                <c:formatCode>General</c:formatCode>
                <c:ptCount val="3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'Table Total flghrs &amp; obs slicks'!$E$4:$E$36</c:f>
              <c:numCache>
                <c:formatCode>General</c:formatCode>
                <c:ptCount val="33"/>
                <c:pt idx="0">
                  <c:v>977</c:v>
                </c:pt>
                <c:pt idx="1">
                  <c:v>1122</c:v>
                </c:pt>
                <c:pt idx="2">
                  <c:v>1599</c:v>
                </c:pt>
                <c:pt idx="3">
                  <c:v>2270</c:v>
                </c:pt>
                <c:pt idx="4">
                  <c:v>2748</c:v>
                </c:pt>
                <c:pt idx="5">
                  <c:v>2609</c:v>
                </c:pt>
                <c:pt idx="6">
                  <c:v>3219</c:v>
                </c:pt>
                <c:pt idx="7">
                  <c:v>3325</c:v>
                </c:pt>
                <c:pt idx="8">
                  <c:v>3748</c:v>
                </c:pt>
                <c:pt idx="9">
                  <c:v>3475</c:v>
                </c:pt>
                <c:pt idx="10">
                  <c:v>3682</c:v>
                </c:pt>
                <c:pt idx="11">
                  <c:v>3711</c:v>
                </c:pt>
                <c:pt idx="12" formatCode="0">
                  <c:v>4126</c:v>
                </c:pt>
                <c:pt idx="13">
                  <c:v>3842</c:v>
                </c:pt>
                <c:pt idx="14" formatCode="0.0">
                  <c:v>3751.5</c:v>
                </c:pt>
                <c:pt idx="15" formatCode="0.0">
                  <c:v>3561.15</c:v>
                </c:pt>
                <c:pt idx="16">
                  <c:v>3589.77</c:v>
                </c:pt>
                <c:pt idx="17">
                  <c:v>3563.3</c:v>
                </c:pt>
                <c:pt idx="18">
                  <c:v>4013.7</c:v>
                </c:pt>
                <c:pt idx="19">
                  <c:v>4021.04</c:v>
                </c:pt>
                <c:pt idx="20">
                  <c:v>4149.8999999999996</c:v>
                </c:pt>
                <c:pt idx="21">
                  <c:v>3637.68</c:v>
                </c:pt>
                <c:pt idx="22">
                  <c:v>4185.55</c:v>
                </c:pt>
                <c:pt idx="23">
                  <c:v>4459.8999999999996</c:v>
                </c:pt>
                <c:pt idx="24">
                  <c:v>3404.25</c:v>
                </c:pt>
                <c:pt idx="25">
                  <c:v>3703.38</c:v>
                </c:pt>
                <c:pt idx="26">
                  <c:v>3235.06</c:v>
                </c:pt>
                <c:pt idx="27">
                  <c:v>3558.38</c:v>
                </c:pt>
                <c:pt idx="28">
                  <c:v>5051.3500000000004</c:v>
                </c:pt>
                <c:pt idx="29">
                  <c:v>4106.54</c:v>
                </c:pt>
                <c:pt idx="30">
                  <c:v>4602.16</c:v>
                </c:pt>
                <c:pt idx="31">
                  <c:v>4085.1</c:v>
                </c:pt>
                <c:pt idx="32">
                  <c:v>4631.08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3-430F-8677-0EFF46C20F4D}"/>
            </c:ext>
          </c:extLst>
        </c:ser>
        <c:ser>
          <c:idx val="0"/>
          <c:order val="2"/>
          <c:tx>
            <c:strRef>
              <c:f>'Table Total flghrs &amp; obs slicks'!$D$3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cat>
            <c:numRef>
              <c:f>'Table Total flghrs &amp; obs slicks'!$A$4:$A$36</c:f>
              <c:numCache>
                <c:formatCode>General</c:formatCode>
                <c:ptCount val="3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'Table Total flghrs &amp; obs slicks'!$D$4:$D$36</c:f>
              <c:numCache>
                <c:formatCode>General</c:formatCode>
                <c:ptCount val="33"/>
                <c:pt idx="0">
                  <c:v>425</c:v>
                </c:pt>
                <c:pt idx="1">
                  <c:v>635</c:v>
                </c:pt>
                <c:pt idx="2">
                  <c:v>532</c:v>
                </c:pt>
                <c:pt idx="3">
                  <c:v>1104</c:v>
                </c:pt>
                <c:pt idx="4">
                  <c:v>933</c:v>
                </c:pt>
                <c:pt idx="5">
                  <c:v>647</c:v>
                </c:pt>
                <c:pt idx="6">
                  <c:v>805</c:v>
                </c:pt>
                <c:pt idx="7">
                  <c:v>741</c:v>
                </c:pt>
                <c:pt idx="8">
                  <c:v>736</c:v>
                </c:pt>
                <c:pt idx="9">
                  <c:v>681</c:v>
                </c:pt>
                <c:pt idx="10">
                  <c:v>650</c:v>
                </c:pt>
                <c:pt idx="11">
                  <c:v>1104</c:v>
                </c:pt>
                <c:pt idx="12">
                  <c:v>922</c:v>
                </c:pt>
                <c:pt idx="13">
                  <c:v>887</c:v>
                </c:pt>
                <c:pt idx="14">
                  <c:v>548</c:v>
                </c:pt>
                <c:pt idx="15">
                  <c:v>666</c:v>
                </c:pt>
                <c:pt idx="16">
                  <c:v>533</c:v>
                </c:pt>
                <c:pt idx="17">
                  <c:v>592</c:v>
                </c:pt>
                <c:pt idx="18">
                  <c:v>590</c:v>
                </c:pt>
                <c:pt idx="19">
                  <c:v>411</c:v>
                </c:pt>
                <c:pt idx="20">
                  <c:v>483</c:v>
                </c:pt>
                <c:pt idx="21">
                  <c:v>459</c:v>
                </c:pt>
                <c:pt idx="22">
                  <c:v>559</c:v>
                </c:pt>
                <c:pt idx="23">
                  <c:v>455</c:v>
                </c:pt>
                <c:pt idx="24">
                  <c:v>462</c:v>
                </c:pt>
                <c:pt idx="25">
                  <c:v>389</c:v>
                </c:pt>
                <c:pt idx="26">
                  <c:v>227</c:v>
                </c:pt>
                <c:pt idx="27">
                  <c:v>333</c:v>
                </c:pt>
                <c:pt idx="28">
                  <c:v>372</c:v>
                </c:pt>
                <c:pt idx="29">
                  <c:v>92</c:v>
                </c:pt>
                <c:pt idx="30">
                  <c:v>89</c:v>
                </c:pt>
                <c:pt idx="31">
                  <c:v>118</c:v>
                </c:pt>
                <c:pt idx="32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3-430F-8677-0EFF46C2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753344"/>
        <c:axId val="333759616"/>
      </c:barChart>
      <c:lineChart>
        <c:grouping val="stacked"/>
        <c:varyColors val="0"/>
        <c:ser>
          <c:idx val="2"/>
          <c:order val="0"/>
          <c:tx>
            <c:strRef>
              <c:f>'Table Total flghrs &amp; obs slicks'!$H$3</c:f>
              <c:strCache>
                <c:ptCount val="1"/>
                <c:pt idx="0">
                  <c:v>Ratio: Oil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</c:spPr>
          </c:marker>
          <c:val>
            <c:numRef>
              <c:f>'Table Total flghrs &amp; obs slicks'!$H$4:$H$36</c:f>
              <c:numCache>
                <c:formatCode>0.00</c:formatCode>
                <c:ptCount val="33"/>
                <c:pt idx="0">
                  <c:v>0.44</c:v>
                </c:pt>
                <c:pt idx="1">
                  <c:v>0.56999999999999995</c:v>
                </c:pt>
                <c:pt idx="2">
                  <c:v>0.33</c:v>
                </c:pt>
                <c:pt idx="3">
                  <c:v>0.48634361233480178</c:v>
                </c:pt>
                <c:pt idx="4">
                  <c:v>0.33951965065502182</c:v>
                </c:pt>
                <c:pt idx="5">
                  <c:v>0.24798773476427749</c:v>
                </c:pt>
                <c:pt idx="6">
                  <c:v>0.2500776638707673</c:v>
                </c:pt>
                <c:pt idx="7">
                  <c:v>0.22285714285714286</c:v>
                </c:pt>
                <c:pt idx="8">
                  <c:v>0.19637139807897544</c:v>
                </c:pt>
                <c:pt idx="9">
                  <c:v>0.19597122302158274</c:v>
                </c:pt>
                <c:pt idx="10">
                  <c:v>0.17653449212384573</c:v>
                </c:pt>
                <c:pt idx="11">
                  <c:v>0.29749393694421988</c:v>
                </c:pt>
                <c:pt idx="12">
                  <c:v>0.2234609791565681</c:v>
                </c:pt>
                <c:pt idx="13">
                  <c:v>0.23086933888599687</c:v>
                </c:pt>
                <c:pt idx="14">
                  <c:v>0.14607490337198453</c:v>
                </c:pt>
                <c:pt idx="15">
                  <c:v>0.1870182384903753</c:v>
                </c:pt>
                <c:pt idx="16">
                  <c:v>0.14847747905854694</c:v>
                </c:pt>
                <c:pt idx="17">
                  <c:v>0.16613813038475569</c:v>
                </c:pt>
                <c:pt idx="18">
                  <c:v>0.14699653686125022</c:v>
                </c:pt>
                <c:pt idx="19">
                  <c:v>0.10221236297077373</c:v>
                </c:pt>
                <c:pt idx="20">
                  <c:v>0.11638834670714958</c:v>
                </c:pt>
                <c:pt idx="21">
                  <c:v>0.12617932308504323</c:v>
                </c:pt>
                <c:pt idx="22">
                  <c:v>0.13355472996380405</c:v>
                </c:pt>
                <c:pt idx="23">
                  <c:v>0.10000224220273998</c:v>
                </c:pt>
                <c:pt idx="24">
                  <c:v>0.13160020562532129</c:v>
                </c:pt>
                <c:pt idx="25">
                  <c:v>0.10773941642499554</c:v>
                </c:pt>
                <c:pt idx="26">
                  <c:v>7.0168714026942317E-2</c:v>
                </c:pt>
                <c:pt idx="27">
                  <c:v>9.3581910869552989E-2</c:v>
                </c:pt>
                <c:pt idx="28">
                  <c:v>7.3643679412434299E-2</c:v>
                </c:pt>
                <c:pt idx="29">
                  <c:v>2.2403288413116638E-2</c:v>
                </c:pt>
                <c:pt idx="30">
                  <c:v>0.02</c:v>
                </c:pt>
                <c:pt idx="31" formatCode="General">
                  <c:v>0.02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F3-430F-8677-0EFF46C20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62944"/>
        <c:axId val="333761152"/>
      </c:lineChart>
      <c:catAx>
        <c:axId val="3337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3759616"/>
        <c:crosses val="autoZero"/>
        <c:auto val="1"/>
        <c:lblAlgn val="ctr"/>
        <c:lblOffset val="100"/>
        <c:noMultiLvlLbl val="0"/>
      </c:catAx>
      <c:valAx>
        <c:axId val="333759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33753344"/>
        <c:crosses val="autoZero"/>
        <c:crossBetween val="between"/>
      </c:valAx>
      <c:valAx>
        <c:axId val="333761152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crossAx val="333762944"/>
        <c:crosses val="max"/>
        <c:crossBetween val="between"/>
      </c:valAx>
      <c:catAx>
        <c:axId val="33376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333761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1682952216146307"/>
          <c:y val="0.82998013838908391"/>
          <c:w val="0.10679993751734808"/>
          <c:h val="9.39372252019259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95367301621766E-2"/>
          <c:y val="1.4759083877928826E-2"/>
          <c:w val="0.83898690038647716"/>
          <c:h val="0.7687996412447955"/>
        </c:manualLayout>
      </c:layout>
      <c:lineChart>
        <c:grouping val="standard"/>
        <c:varyColors val="0"/>
        <c:ser>
          <c:idx val="2"/>
          <c:order val="0"/>
          <c:tx>
            <c:strRef>
              <c:f>'Table Total flghrs &amp; obs slicks'!$H$3</c:f>
              <c:strCache>
                <c:ptCount val="1"/>
                <c:pt idx="0">
                  <c:v>Ratio: Oil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'Table Total flghrs &amp; obs slicks'!$A$30:$A$36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'Table Total flghrs &amp; obs slicks'!$H$30:$H$36</c:f>
              <c:numCache>
                <c:formatCode>0.00</c:formatCode>
                <c:ptCount val="7"/>
                <c:pt idx="0">
                  <c:v>7.0168714026942317E-2</c:v>
                </c:pt>
                <c:pt idx="1">
                  <c:v>9.3581910869552989E-2</c:v>
                </c:pt>
                <c:pt idx="2">
                  <c:v>7.3643679412434299E-2</c:v>
                </c:pt>
                <c:pt idx="3">
                  <c:v>2.2403288413116638E-2</c:v>
                </c:pt>
                <c:pt idx="4">
                  <c:v>0.02</c:v>
                </c:pt>
                <c:pt idx="5" formatCode="General">
                  <c:v>0.02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B-40BE-BDEE-F14B9F3AFE6D}"/>
            </c:ext>
          </c:extLst>
        </c:ser>
        <c:ser>
          <c:idx val="3"/>
          <c:order val="1"/>
          <c:tx>
            <c:strRef>
              <c:f>'Table Total flghrs &amp; obs slicks'!$F$3</c:f>
              <c:strCache>
                <c:ptCount val="1"/>
                <c:pt idx="0">
                  <c:v>Ratio: Other</c:v>
                </c:pt>
              </c:strCache>
            </c:strRef>
          </c:tx>
          <c:marker>
            <c:symbol val="none"/>
          </c:marker>
          <c:cat>
            <c:numRef>
              <c:f>'Table Total flghrs &amp; obs slicks'!$A$30:$A$36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'Table Total flghrs &amp; obs slicks'!$F$30:$F$36</c:f>
              <c:numCache>
                <c:formatCode>0.00</c:formatCode>
                <c:ptCount val="7"/>
                <c:pt idx="0">
                  <c:v>1.1746304550765673E-2</c:v>
                </c:pt>
                <c:pt idx="1">
                  <c:v>2.4449328065018351E-2</c:v>
                </c:pt>
                <c:pt idx="2">
                  <c:v>1.5837350411276194E-2</c:v>
                </c:pt>
                <c:pt idx="3">
                  <c:v>1.6925029811132052E-2</c:v>
                </c:pt>
                <c:pt idx="4" formatCode="General">
                  <c:v>0.01</c:v>
                </c:pt>
                <c:pt idx="5" formatCode="General">
                  <c:v>0.03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B-40BE-BDEE-F14B9F3AFE6D}"/>
            </c:ext>
          </c:extLst>
        </c:ser>
        <c:ser>
          <c:idx val="0"/>
          <c:order val="2"/>
          <c:tx>
            <c:strRef>
              <c:f>'Table Total flghrs &amp; obs slicks'!$G$3</c:f>
              <c:strCache>
                <c:ptCount val="1"/>
                <c:pt idx="0">
                  <c:v>Ratio: Unknown</c:v>
                </c:pt>
              </c:strCache>
            </c:strRef>
          </c:tx>
          <c:marker>
            <c:symbol val="none"/>
          </c:marker>
          <c:cat>
            <c:numRef>
              <c:f>'Table Total flghrs &amp; obs slicks'!$A$30:$A$36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'Table Total flghrs &amp; obs slicks'!$G$30:$G$36</c:f>
              <c:numCache>
                <c:formatCode>0.00</c:formatCode>
                <c:ptCount val="7"/>
                <c:pt idx="0">
                  <c:v>9.5825116072035758E-3</c:v>
                </c:pt>
                <c:pt idx="1">
                  <c:v>3.6252451958475485E-2</c:v>
                </c:pt>
                <c:pt idx="2">
                  <c:v>2.6725528819028576E-2</c:v>
                </c:pt>
                <c:pt idx="3">
                  <c:v>3.5309530651107743E-2</c:v>
                </c:pt>
                <c:pt idx="4">
                  <c:v>0.04</c:v>
                </c:pt>
                <c:pt idx="5" formatCode="General">
                  <c:v>0.04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2B-40BE-BDEE-F14B9F3AF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848640"/>
        <c:axId val="364850176"/>
      </c:lineChart>
      <c:catAx>
        <c:axId val="3648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4850176"/>
        <c:crosses val="autoZero"/>
        <c:auto val="1"/>
        <c:lblAlgn val="ctr"/>
        <c:lblOffset val="100"/>
        <c:noMultiLvlLbl val="0"/>
      </c:catAx>
      <c:valAx>
        <c:axId val="3648501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crossAx val="36484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006430658346511"/>
          <c:y val="0.28535121984644302"/>
          <c:w val="0.1108370697951796"/>
          <c:h val="9.69364159165841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995367301621766E-2"/>
          <c:y val="1.4759083877928826E-2"/>
          <c:w val="0.83898690038647716"/>
          <c:h val="0.76879964124479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 Total flghrs &amp; obs slicks'!$E$3</c:f>
              <c:strCache>
                <c:ptCount val="1"/>
                <c:pt idx="0">
                  <c:v>Flight Hours</c:v>
                </c:pt>
              </c:strCache>
            </c:strRef>
          </c:tx>
          <c:invertIfNegative val="0"/>
          <c:cat>
            <c:numRef>
              <c:f>'Table Total flghrs &amp; obs slicks'!$A$41:$A$60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'Table Total flghrs &amp; obs slicks'!$F$41:$F$60</c:f>
              <c:numCache>
                <c:formatCode>General</c:formatCode>
                <c:ptCount val="20"/>
                <c:pt idx="0">
                  <c:v>81.3</c:v>
                </c:pt>
                <c:pt idx="1">
                  <c:v>84.3</c:v>
                </c:pt>
                <c:pt idx="2">
                  <c:v>63.68</c:v>
                </c:pt>
                <c:pt idx="3">
                  <c:v>81.819999999999993</c:v>
                </c:pt>
                <c:pt idx="4">
                  <c:v>50.08</c:v>
                </c:pt>
                <c:pt idx="5">
                  <c:v>82.67</c:v>
                </c:pt>
                <c:pt idx="6">
                  <c:v>50.71</c:v>
                </c:pt>
                <c:pt idx="7">
                  <c:v>73.11</c:v>
                </c:pt>
                <c:pt idx="8">
                  <c:v>38.270000000000003</c:v>
                </c:pt>
                <c:pt idx="9">
                  <c:v>56.39</c:v>
                </c:pt>
                <c:pt idx="10">
                  <c:v>85.45</c:v>
                </c:pt>
                <c:pt idx="11">
                  <c:v>82.19</c:v>
                </c:pt>
                <c:pt idx="12">
                  <c:v>34.630000000000003</c:v>
                </c:pt>
                <c:pt idx="13">
                  <c:v>48.082999999999998</c:v>
                </c:pt>
                <c:pt idx="14">
                  <c:v>65.082999999999998</c:v>
                </c:pt>
                <c:pt idx="15">
                  <c:v>99.3</c:v>
                </c:pt>
                <c:pt idx="16">
                  <c:v>42.6</c:v>
                </c:pt>
                <c:pt idx="17">
                  <c:v>86.75</c:v>
                </c:pt>
                <c:pt idx="18">
                  <c:v>101.95</c:v>
                </c:pt>
                <c:pt idx="19">
                  <c:v>97.83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5-4DB0-8194-5BE3C5402057}"/>
            </c:ext>
          </c:extLst>
        </c:ser>
        <c:ser>
          <c:idx val="0"/>
          <c:order val="2"/>
          <c:tx>
            <c:strRef>
              <c:f>'Table Total flghrs &amp; obs slicks'!$E$40</c:f>
              <c:strCache>
                <c:ptCount val="1"/>
                <c:pt idx="0">
                  <c:v>Detections</c:v>
                </c:pt>
              </c:strCache>
            </c:strRef>
          </c:tx>
          <c:invertIfNegative val="0"/>
          <c:cat>
            <c:numRef>
              <c:f>'Table Total flghrs &amp; obs slicks'!$A$41:$A$60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'Table Total flghrs &amp; obs slicks'!$E$41:$E$60</c:f>
              <c:numCache>
                <c:formatCode>General</c:formatCode>
                <c:ptCount val="20"/>
                <c:pt idx="0">
                  <c:v>34</c:v>
                </c:pt>
                <c:pt idx="1">
                  <c:v>59</c:v>
                </c:pt>
                <c:pt idx="2">
                  <c:v>60</c:v>
                </c:pt>
                <c:pt idx="3">
                  <c:v>33</c:v>
                </c:pt>
                <c:pt idx="4">
                  <c:v>23</c:v>
                </c:pt>
                <c:pt idx="5">
                  <c:v>50</c:v>
                </c:pt>
                <c:pt idx="6">
                  <c:v>17</c:v>
                </c:pt>
                <c:pt idx="7">
                  <c:v>28</c:v>
                </c:pt>
                <c:pt idx="8">
                  <c:v>24</c:v>
                </c:pt>
                <c:pt idx="9">
                  <c:v>37</c:v>
                </c:pt>
                <c:pt idx="10">
                  <c:v>35</c:v>
                </c:pt>
                <c:pt idx="11">
                  <c:v>46</c:v>
                </c:pt>
                <c:pt idx="12">
                  <c:v>10</c:v>
                </c:pt>
                <c:pt idx="13">
                  <c:v>1</c:v>
                </c:pt>
                <c:pt idx="14">
                  <c:v>5</c:v>
                </c:pt>
                <c:pt idx="15">
                  <c:v>64</c:v>
                </c:pt>
                <c:pt idx="16">
                  <c:v>4</c:v>
                </c:pt>
                <c:pt idx="17">
                  <c:v>20</c:v>
                </c:pt>
                <c:pt idx="18">
                  <c:v>56</c:v>
                </c:pt>
                <c:pt idx="1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5-4DB0-8194-5BE3C5402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894848"/>
        <c:axId val="364970752"/>
      </c:barChart>
      <c:lineChart>
        <c:grouping val="stacked"/>
        <c:varyColors val="0"/>
        <c:ser>
          <c:idx val="2"/>
          <c:order val="0"/>
          <c:tx>
            <c:strRef>
              <c:f>'Table Total flghrs &amp; obs slicks'!$J$40</c:f>
              <c:strCache>
                <c:ptCount val="1"/>
                <c:pt idx="0">
                  <c:v>Ratio: Detections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5"/>
            <c:spPr>
              <a:solidFill>
                <a:schemeClr val="accent3"/>
              </a:solidFill>
              <a:ln>
                <a:noFill/>
              </a:ln>
            </c:spPr>
          </c:marker>
          <c:val>
            <c:numRef>
              <c:f>'Table Total flghrs &amp; obs slicks'!$J$41:$J$60</c:f>
              <c:numCache>
                <c:formatCode>0.00</c:formatCode>
                <c:ptCount val="20"/>
                <c:pt idx="0">
                  <c:v>0.41820418204182042</c:v>
                </c:pt>
                <c:pt idx="1">
                  <c:v>0.69988137603795975</c:v>
                </c:pt>
                <c:pt idx="2">
                  <c:v>0.94221105527638194</c:v>
                </c:pt>
                <c:pt idx="3">
                  <c:v>0.40332437056954296</c:v>
                </c:pt>
                <c:pt idx="4">
                  <c:v>0.45926517571884984</c:v>
                </c:pt>
                <c:pt idx="5">
                  <c:v>0.604814322003145</c:v>
                </c:pt>
                <c:pt idx="6">
                  <c:v>0.33523959771248274</c:v>
                </c:pt>
                <c:pt idx="7">
                  <c:v>0.38298454383805225</c:v>
                </c:pt>
                <c:pt idx="8">
                  <c:v>0.62712307290305713</c:v>
                </c:pt>
                <c:pt idx="9">
                  <c:v>0.65614470650824619</c:v>
                </c:pt>
                <c:pt idx="10">
                  <c:v>0.40959625511995318</c:v>
                </c:pt>
                <c:pt idx="11">
                  <c:v>0.55967879304051593</c:v>
                </c:pt>
                <c:pt idx="12">
                  <c:v>0.28876696505919719</c:v>
                </c:pt>
                <c:pt idx="13">
                  <c:v>2.0797371212278769E-2</c:v>
                </c:pt>
                <c:pt idx="14">
                  <c:v>7.6824977336631683E-2</c:v>
                </c:pt>
                <c:pt idx="15">
                  <c:v>0.64451158106747231</c:v>
                </c:pt>
                <c:pt idx="16">
                  <c:v>9.3896713615023469E-2</c:v>
                </c:pt>
                <c:pt idx="17">
                  <c:v>0.23054755043227665</c:v>
                </c:pt>
                <c:pt idx="18">
                  <c:v>0.54928886709171165</c:v>
                </c:pt>
                <c:pt idx="19">
                  <c:v>0.48042522743534705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5-4DB0-8194-5BE3C5402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4080"/>
        <c:axId val="364972288"/>
      </c:lineChart>
      <c:catAx>
        <c:axId val="3648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4970752"/>
        <c:crosses val="autoZero"/>
        <c:auto val="1"/>
        <c:lblAlgn val="ctr"/>
        <c:lblOffset val="100"/>
        <c:noMultiLvlLbl val="0"/>
      </c:catAx>
      <c:valAx>
        <c:axId val="36497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64894848"/>
        <c:crosses val="autoZero"/>
        <c:crossBetween val="between"/>
      </c:valAx>
      <c:valAx>
        <c:axId val="364972288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crossAx val="364974080"/>
        <c:crosses val="max"/>
        <c:crossBetween val="between"/>
      </c:valAx>
      <c:catAx>
        <c:axId val="36497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3649722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1682952216146307"/>
          <c:y val="0.82998013838908391"/>
          <c:w val="0.10679993751734808"/>
          <c:h val="0.1558058552783128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31297</xdr:colOff>
      <xdr:row>15</xdr:row>
      <xdr:rowOff>31974</xdr:rowOff>
    </xdr:from>
    <xdr:to>
      <xdr:col>22</xdr:col>
      <xdr:colOff>414618</xdr:colOff>
      <xdr:row>58</xdr:row>
      <xdr:rowOff>66688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267819</xdr:colOff>
      <xdr:row>14</xdr:row>
      <xdr:rowOff>101692</xdr:rowOff>
    </xdr:from>
    <xdr:to>
      <xdr:col>24</xdr:col>
      <xdr:colOff>62752</xdr:colOff>
      <xdr:row>57</xdr:row>
      <xdr:rowOff>135030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523874</xdr:colOff>
      <xdr:row>2</xdr:row>
      <xdr:rowOff>95251</xdr:rowOff>
    </xdr:from>
    <xdr:to>
      <xdr:col>28</xdr:col>
      <xdr:colOff>542925</xdr:colOff>
      <xdr:row>47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76200</xdr:colOff>
      <xdr:row>1</xdr:row>
      <xdr:rowOff>60512</xdr:rowOff>
    </xdr:from>
    <xdr:to>
      <xdr:col>48</xdr:col>
      <xdr:colOff>95251</xdr:colOff>
      <xdr:row>47</xdr:row>
      <xdr:rowOff>31935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590550</xdr:colOff>
      <xdr:row>48</xdr:row>
      <xdr:rowOff>114300</xdr:rowOff>
    </xdr:from>
    <xdr:to>
      <xdr:col>29</xdr:col>
      <xdr:colOff>1</xdr:colOff>
      <xdr:row>101</xdr:row>
      <xdr:rowOff>81643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"/>
  <sheetViews>
    <sheetView zoomScale="80" zoomScaleNormal="80" workbookViewId="0"/>
  </sheetViews>
  <sheetFormatPr defaultRowHeight="12.75" x14ac:dyDescent="0.2"/>
  <cols>
    <col min="2" max="19" width="9.28515625" bestFit="1" customWidth="1"/>
    <col min="20" max="21" width="9.5703125" bestFit="1" customWidth="1"/>
    <col min="22" max="22" width="9.28515625" bestFit="1" customWidth="1"/>
    <col min="30" max="30" width="9.140625" customWidth="1"/>
  </cols>
  <sheetData>
    <row r="1" spans="1:30" x14ac:dyDescent="0.2">
      <c r="A1" t="s">
        <v>5</v>
      </c>
    </row>
    <row r="3" spans="1:30" s="1" customFormat="1" x14ac:dyDescent="0.2">
      <c r="A3" s="1" t="s">
        <v>39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  <c r="AC3" s="1">
        <v>2017</v>
      </c>
      <c r="AD3" s="1">
        <v>2018</v>
      </c>
    </row>
    <row r="4" spans="1:30" s="1" customFormat="1" x14ac:dyDescent="0.2"/>
    <row r="5" spans="1:30" x14ac:dyDescent="0.2">
      <c r="A5" s="8" t="s">
        <v>18</v>
      </c>
      <c r="B5" s="6">
        <v>0</v>
      </c>
      <c r="C5" s="6">
        <v>3.125</v>
      </c>
      <c r="D5" s="6">
        <v>7.875</v>
      </c>
      <c r="E5" s="6">
        <v>8.9166666666666661</v>
      </c>
      <c r="F5" s="6">
        <v>8.625</v>
      </c>
      <c r="G5" s="6">
        <v>8.5833333333333339</v>
      </c>
      <c r="H5" s="6">
        <v>9.2916666666666661</v>
      </c>
      <c r="I5" s="6">
        <v>9.1666666666666661</v>
      </c>
      <c r="J5" s="6">
        <v>10.366666666666667</v>
      </c>
      <c r="K5" s="6">
        <v>10.066666666666666</v>
      </c>
      <c r="L5" s="6">
        <v>5.7625000000000002</v>
      </c>
      <c r="M5" s="6">
        <v>6.7104166666666671</v>
      </c>
      <c r="N5" s="6">
        <v>5.8833333333333329</v>
      </c>
      <c r="O5" s="6">
        <v>8.6458333333333339</v>
      </c>
      <c r="P5" s="6">
        <v>10.665972222222221</v>
      </c>
      <c r="Q5" s="6">
        <v>3.1875</v>
      </c>
      <c r="R5" s="6">
        <v>5.989583333333333</v>
      </c>
      <c r="S5" s="6">
        <v>9.5805555555555557</v>
      </c>
      <c r="T5" s="6">
        <v>10.127777777777778</v>
      </c>
      <c r="U5" s="6">
        <v>8.0423611111111111</v>
      </c>
      <c r="V5" s="6">
        <v>10.506944444444445</v>
      </c>
      <c r="W5" s="6">
        <v>6.4826388888888893</v>
      </c>
      <c r="X5" s="6">
        <v>7.3381944444444445</v>
      </c>
      <c r="Y5" s="6">
        <v>7.2361111111111107</v>
      </c>
      <c r="Z5" s="6">
        <v>10.194444444444445</v>
      </c>
      <c r="AA5" s="6">
        <v>9.5833333333333339</v>
      </c>
      <c r="AB5" s="6">
        <v>11.375</v>
      </c>
      <c r="AC5" s="6">
        <v>8.59375</v>
      </c>
      <c r="AD5" s="6">
        <v>7.6388888888888893</v>
      </c>
    </row>
    <row r="6" spans="1:30" x14ac:dyDescent="0.2">
      <c r="A6" t="s">
        <v>19</v>
      </c>
      <c r="B6" s="6">
        <v>12.166666666666666</v>
      </c>
      <c r="C6" s="6">
        <v>3.9583333333333335</v>
      </c>
      <c r="D6" s="6">
        <v>5.083333333333333</v>
      </c>
      <c r="E6" s="6">
        <v>5.875</v>
      </c>
      <c r="F6" s="6">
        <v>2.125</v>
      </c>
      <c r="G6" s="6">
        <v>2.9583333333333335</v>
      </c>
      <c r="H6" s="6">
        <v>3.5833333333333335</v>
      </c>
      <c r="I6" s="6">
        <v>4.25</v>
      </c>
      <c r="J6" s="6">
        <v>9.6749999999999989</v>
      </c>
      <c r="K6" s="6">
        <v>7.520833333333333</v>
      </c>
      <c r="L6" s="6">
        <v>9.625</v>
      </c>
      <c r="M6" s="6">
        <v>10.666666666666666</v>
      </c>
      <c r="N6" s="6">
        <v>12.083333333333334</v>
      </c>
      <c r="O6" s="6">
        <v>8.9590277777777789</v>
      </c>
      <c r="P6" s="6">
        <v>8.4909722222222221</v>
      </c>
      <c r="Q6" s="6">
        <v>9.7604166666666661</v>
      </c>
      <c r="R6" s="6">
        <v>7.219444444444445</v>
      </c>
      <c r="S6" s="6">
        <v>9.0361111111111114</v>
      </c>
      <c r="T6" s="6">
        <v>18.762499999999999</v>
      </c>
      <c r="U6" s="6">
        <v>10.440277777777778</v>
      </c>
      <c r="V6" s="6">
        <v>11.947222222222223</v>
      </c>
      <c r="W6" s="6">
        <v>6.5916666666666668</v>
      </c>
      <c r="X6" s="6">
        <v>7.5819444444444448</v>
      </c>
      <c r="Y6" s="6">
        <v>7.7104166666666671</v>
      </c>
      <c r="Z6" s="6">
        <v>8.3284722222222225</v>
      </c>
      <c r="AA6" s="6">
        <v>7.052777777777778</v>
      </c>
      <c r="AB6" s="6">
        <v>6.698611111111112</v>
      </c>
      <c r="AC6" s="6">
        <v>11.377777777777778</v>
      </c>
      <c r="AD6" s="6">
        <v>11.313888888888888</v>
      </c>
    </row>
    <row r="7" spans="1:30" x14ac:dyDescent="0.2">
      <c r="A7" s="8" t="s">
        <v>20</v>
      </c>
      <c r="B7" s="6"/>
      <c r="C7" s="6"/>
      <c r="D7" s="6"/>
      <c r="E7" s="6"/>
      <c r="F7" s="6">
        <v>6.208333333333333</v>
      </c>
      <c r="G7" s="6">
        <v>9.25</v>
      </c>
      <c r="H7" s="6">
        <v>19.375</v>
      </c>
      <c r="I7" s="6">
        <v>16.625</v>
      </c>
      <c r="J7" s="6">
        <v>17.954166666666666</v>
      </c>
      <c r="K7" s="6">
        <v>6.8083333333333336</v>
      </c>
      <c r="L7" s="6">
        <v>20.641666666666666</v>
      </c>
      <c r="M7" s="6">
        <v>22.016666666666666</v>
      </c>
      <c r="N7" s="6">
        <v>20.504166666666666</v>
      </c>
      <c r="O7" s="6">
        <v>21.349999999999998</v>
      </c>
      <c r="P7" s="6">
        <v>28.991666666666664</v>
      </c>
      <c r="Q7" s="6">
        <v>31.087500000000002</v>
      </c>
      <c r="R7" s="6">
        <v>32.458333333333336</v>
      </c>
      <c r="S7" s="6">
        <v>29.392361111111111</v>
      </c>
      <c r="T7" s="6">
        <v>29.391666666666666</v>
      </c>
      <c r="U7" s="6">
        <v>40.875</v>
      </c>
      <c r="V7" s="6">
        <v>32.162500000000001</v>
      </c>
      <c r="W7" s="6">
        <v>38.75</v>
      </c>
      <c r="X7" s="6">
        <v>26.5625</v>
      </c>
      <c r="Y7" s="6">
        <v>43.291666666666664</v>
      </c>
      <c r="Z7" s="6">
        <v>57.555555555555557</v>
      </c>
      <c r="AA7" s="6">
        <v>11.666666666666666</v>
      </c>
      <c r="AB7" s="6">
        <v>37.75</v>
      </c>
      <c r="AC7" s="6">
        <v>9.1666666666666661</v>
      </c>
      <c r="AD7" s="6">
        <v>10.416666666666666</v>
      </c>
    </row>
    <row r="8" spans="1:30" x14ac:dyDescent="0.2">
      <c r="A8" s="8" t="s">
        <v>21</v>
      </c>
      <c r="B8" s="6">
        <v>18</v>
      </c>
      <c r="C8" s="6">
        <v>16.333333333333332</v>
      </c>
      <c r="D8" s="6">
        <v>27.25</v>
      </c>
      <c r="E8" s="6">
        <v>20.333333333333332</v>
      </c>
      <c r="F8" s="6">
        <v>26.208333333333332</v>
      </c>
      <c r="G8" s="6">
        <v>29.458333333333332</v>
      </c>
      <c r="H8" s="6">
        <v>32.541666666666664</v>
      </c>
      <c r="I8" s="6">
        <v>32.708333333333336</v>
      </c>
      <c r="J8" s="6">
        <v>35.425000000000004</v>
      </c>
      <c r="K8" s="6">
        <v>41.699999999999996</v>
      </c>
      <c r="L8" s="6">
        <v>41.291666666666664</v>
      </c>
      <c r="M8" s="6">
        <v>37.708333333333336</v>
      </c>
      <c r="N8" s="6">
        <v>37.699999999999996</v>
      </c>
      <c r="O8" s="6">
        <v>27.673611111111111</v>
      </c>
      <c r="P8" s="6">
        <v>34.298611111111107</v>
      </c>
      <c r="Q8" s="6">
        <v>38.576388888888893</v>
      </c>
      <c r="R8" s="6">
        <v>43.011111111111113</v>
      </c>
      <c r="S8" s="6">
        <v>39.175000000000004</v>
      </c>
      <c r="T8" s="6">
        <v>36.293749999999996</v>
      </c>
      <c r="U8" s="6">
        <v>39.479166666666664</v>
      </c>
      <c r="V8" s="6">
        <v>33.125694444444441</v>
      </c>
      <c r="W8" s="6">
        <v>34.604166666666671</v>
      </c>
      <c r="X8" s="6">
        <v>39.481944444444444</v>
      </c>
      <c r="Y8" s="6">
        <v>27.120833333333334</v>
      </c>
      <c r="Z8" s="6">
        <v>33.223611111111111</v>
      </c>
      <c r="AA8" s="6">
        <v>33.674305555555556</v>
      </c>
      <c r="AB8" s="6">
        <v>36.848611111111111</v>
      </c>
      <c r="AC8" s="6">
        <v>37.548611111111107</v>
      </c>
      <c r="AD8" s="6">
        <v>44.540972222222223</v>
      </c>
    </row>
    <row r="9" spans="1:30" x14ac:dyDescent="0.2">
      <c r="A9" s="8" t="s">
        <v>56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34.779166666666669</v>
      </c>
      <c r="AA9" s="6">
        <v>45.959722222222219</v>
      </c>
      <c r="AB9" s="6">
        <v>28.458333333333332</v>
      </c>
      <c r="AC9" s="6">
        <v>25.583333333333332</v>
      </c>
      <c r="AD9" s="6">
        <v>41.875</v>
      </c>
    </row>
    <row r="10" spans="1:30" x14ac:dyDescent="0.2">
      <c r="A10" t="s">
        <v>22</v>
      </c>
      <c r="B10" s="6">
        <v>27</v>
      </c>
      <c r="C10" s="6">
        <v>29.291666666666668</v>
      </c>
      <c r="D10" s="6">
        <v>33.958333333333336</v>
      </c>
      <c r="E10" s="6">
        <v>30.041666666666668</v>
      </c>
      <c r="F10" s="6">
        <v>39.541666666666664</v>
      </c>
      <c r="G10" s="6">
        <v>34.125</v>
      </c>
      <c r="H10" s="6">
        <v>37.375</v>
      </c>
      <c r="I10" s="6">
        <v>40.416666666666664</v>
      </c>
      <c r="J10" s="6">
        <v>30.587500000000002</v>
      </c>
      <c r="K10" s="7">
        <v>27.083333333333332</v>
      </c>
      <c r="L10" s="6">
        <v>31.854166666666668</v>
      </c>
      <c r="M10" s="6">
        <v>23.527777777777775</v>
      </c>
      <c r="N10" s="6">
        <v>20.470833333333335</v>
      </c>
      <c r="O10" s="6">
        <v>20.430555555555554</v>
      </c>
      <c r="P10" s="6">
        <v>25.929166666666664</v>
      </c>
      <c r="Q10" s="6">
        <v>28.333333333333332</v>
      </c>
      <c r="R10" s="6">
        <v>32.533333333333331</v>
      </c>
      <c r="S10" s="6">
        <v>24.804166666666664</v>
      </c>
      <c r="T10" s="6">
        <v>34.636111111111113</v>
      </c>
      <c r="U10" s="6">
        <v>37.788194444444443</v>
      </c>
      <c r="V10" s="6">
        <v>34.496527777777779</v>
      </c>
      <c r="W10" s="6">
        <v>33.30972222222222</v>
      </c>
      <c r="X10" s="6">
        <v>20.112500000000001</v>
      </c>
      <c r="Y10" s="6">
        <v>32.09097222222222</v>
      </c>
      <c r="Z10" s="6">
        <v>34.027777777777779</v>
      </c>
      <c r="AA10" s="6">
        <v>34.583333333333336</v>
      </c>
      <c r="AB10" s="6">
        <v>44.572916666666664</v>
      </c>
      <c r="AC10" s="6">
        <v>47.62638888888889</v>
      </c>
      <c r="AD10" s="6">
        <v>53.378472222222221</v>
      </c>
    </row>
    <row r="11" spans="1:30" x14ac:dyDescent="0.2">
      <c r="A11" s="8" t="s">
        <v>23</v>
      </c>
      <c r="B11" s="6">
        <v>30.708333333333332</v>
      </c>
      <c r="C11" s="6">
        <v>29.625</v>
      </c>
      <c r="D11" s="6">
        <v>28.375</v>
      </c>
      <c r="E11" s="6">
        <v>40.333333333333336</v>
      </c>
      <c r="F11" s="6">
        <v>37.791666666666664</v>
      </c>
      <c r="G11" s="6">
        <v>17.625</v>
      </c>
      <c r="H11" s="6">
        <v>16.125</v>
      </c>
      <c r="I11" s="6">
        <v>20.291666666666668</v>
      </c>
      <c r="J11" s="6">
        <v>22.7</v>
      </c>
      <c r="K11" s="6">
        <v>23.229166666666668</v>
      </c>
      <c r="L11" s="6">
        <v>16.383333333333333</v>
      </c>
      <c r="M11" s="6">
        <v>17.006944444444446</v>
      </c>
      <c r="N11" s="6">
        <v>24.958333333333332</v>
      </c>
      <c r="O11" s="6">
        <v>16.641666666666666</v>
      </c>
      <c r="P11" s="6">
        <v>19.413194444444446</v>
      </c>
      <c r="Q11" s="6">
        <v>16.534722222222221</v>
      </c>
      <c r="R11" s="6">
        <v>16.145833333333332</v>
      </c>
      <c r="S11" s="6">
        <v>16.208333333333332</v>
      </c>
      <c r="T11" s="7">
        <v>9.5833333333333339</v>
      </c>
      <c r="U11" s="6">
        <v>14.809027777777779</v>
      </c>
      <c r="V11" s="6">
        <v>8.6666666666666661</v>
      </c>
      <c r="W11" s="6">
        <v>19.166666666666668</v>
      </c>
      <c r="X11" s="6">
        <v>23.291666666666668</v>
      </c>
      <c r="Y11" s="6">
        <v>20.375</v>
      </c>
      <c r="Z11" s="6">
        <v>18.875</v>
      </c>
      <c r="AA11" s="6">
        <v>12.666666666666666</v>
      </c>
      <c r="AB11" s="6">
        <v>12.229166666666668</v>
      </c>
      <c r="AC11" s="6">
        <v>14.791666666666666</v>
      </c>
      <c r="AD11" s="6">
        <v>19.970138888888886</v>
      </c>
    </row>
    <row r="12" spans="1:30" x14ac:dyDescent="0.2">
      <c r="A12" s="8" t="s">
        <v>24</v>
      </c>
      <c r="B12" s="6">
        <v>3.5416666666666665</v>
      </c>
      <c r="C12" s="6">
        <v>3.2083333333333335</v>
      </c>
      <c r="D12" s="6">
        <v>4.875</v>
      </c>
      <c r="E12" s="6">
        <v>4.625</v>
      </c>
      <c r="F12" s="6">
        <v>7.583333333333333</v>
      </c>
      <c r="G12" s="6">
        <v>6.666666666666667</v>
      </c>
      <c r="H12" s="6">
        <v>6.708333333333333</v>
      </c>
      <c r="I12" s="6">
        <v>7.875</v>
      </c>
      <c r="J12" s="6">
        <v>10.166666666666666</v>
      </c>
      <c r="K12" s="6">
        <v>12.516666666666666</v>
      </c>
      <c r="L12" s="6">
        <v>3.8000000000000003</v>
      </c>
      <c r="M12" s="6">
        <v>4.3277777777777775</v>
      </c>
      <c r="N12" s="6">
        <v>6.1833333333333336</v>
      </c>
      <c r="O12" s="6">
        <v>8.1458333333333339</v>
      </c>
      <c r="P12" s="6">
        <v>11.029166666666667</v>
      </c>
      <c r="Q12" s="6">
        <v>12.731250000000001</v>
      </c>
      <c r="R12" s="6">
        <v>9.6791666666666671</v>
      </c>
      <c r="S12" s="6">
        <v>3.3333333333333335</v>
      </c>
      <c r="T12" s="6">
        <v>7.416666666666667</v>
      </c>
      <c r="U12" s="6">
        <v>7.083333333333333</v>
      </c>
      <c r="V12" s="6">
        <v>9.7916666666666661</v>
      </c>
      <c r="W12" s="6">
        <v>14.125</v>
      </c>
      <c r="X12" s="6">
        <v>7.875</v>
      </c>
      <c r="Y12" s="6">
        <v>8.9166666666666661</v>
      </c>
      <c r="Z12" s="6">
        <v>9.9965277777777768</v>
      </c>
      <c r="AA12" s="6">
        <v>10.166666666666666</v>
      </c>
      <c r="AB12" s="6">
        <v>9.9951388888888886</v>
      </c>
      <c r="AC12" s="6">
        <v>9.874305555555555</v>
      </c>
      <c r="AD12" s="6">
        <v>0</v>
      </c>
    </row>
    <row r="13" spans="1:30" x14ac:dyDescent="0.2">
      <c r="A13" t="s">
        <v>3</v>
      </c>
      <c r="B13" s="6">
        <v>23.083333333333332</v>
      </c>
      <c r="C13" s="6">
        <v>22.833333333333332</v>
      </c>
      <c r="D13" s="6">
        <v>26.5</v>
      </c>
      <c r="E13" s="6">
        <v>28.208333333333332</v>
      </c>
      <c r="F13" s="6">
        <v>28.125</v>
      </c>
      <c r="G13" s="6">
        <v>36.166666666666664</v>
      </c>
      <c r="H13" s="6">
        <v>40.875</v>
      </c>
      <c r="I13" s="6">
        <v>35.75</v>
      </c>
      <c r="J13" s="6">
        <v>35.041666666666664</v>
      </c>
      <c r="K13" s="6">
        <v>31.166666666666668</v>
      </c>
      <c r="L13" s="6">
        <v>26.958333333333332</v>
      </c>
      <c r="M13" s="6">
        <v>26.416666666666668</v>
      </c>
      <c r="N13" s="6">
        <v>21.791666666666668</v>
      </c>
      <c r="O13" s="6">
        <v>36.625</v>
      </c>
      <c r="P13" s="6">
        <v>28.416666666666668</v>
      </c>
      <c r="Q13" s="6">
        <v>27.333333333333332</v>
      </c>
      <c r="R13" s="6">
        <v>25.875</v>
      </c>
      <c r="S13" s="6">
        <v>20.036111111111111</v>
      </c>
      <c r="T13" s="6">
        <v>28.1875</v>
      </c>
      <c r="U13" s="6">
        <v>27.3125</v>
      </c>
      <c r="V13" s="6">
        <v>29.552777777777777</v>
      </c>
      <c r="W13" s="6">
        <v>30.326388888888889</v>
      </c>
      <c r="X13" s="9">
        <v>2.5520833333333335</v>
      </c>
      <c r="Y13" s="6">
        <v>1.5347222222222223</v>
      </c>
      <c r="Z13" s="6">
        <v>3.5020833333333337</v>
      </c>
      <c r="AA13" s="6">
        <v>5.7673611111111107</v>
      </c>
      <c r="AB13" s="6">
        <v>3.8333333333333335</v>
      </c>
      <c r="AC13" s="6">
        <v>5.6527777777777777</v>
      </c>
      <c r="AD13" s="6">
        <v>3.8298611111111116</v>
      </c>
    </row>
    <row r="14" spans="1:30" x14ac:dyDescent="0.2">
      <c r="B14" s="6">
        <f t="shared" ref="B14:K14" si="0">SUM(B5:B13)</f>
        <v>114.5</v>
      </c>
      <c r="C14" s="6">
        <f t="shared" si="0"/>
        <v>108.37499999999999</v>
      </c>
      <c r="D14" s="6">
        <f t="shared" si="0"/>
        <v>133.91666666666666</v>
      </c>
      <c r="E14" s="6">
        <f t="shared" si="0"/>
        <v>138.33333333333334</v>
      </c>
      <c r="F14" s="6">
        <f t="shared" si="0"/>
        <v>156.20833333333334</v>
      </c>
      <c r="G14" s="6">
        <f t="shared" si="0"/>
        <v>144.83333333333334</v>
      </c>
      <c r="H14" s="6">
        <f t="shared" si="0"/>
        <v>165.875</v>
      </c>
      <c r="I14" s="6">
        <f t="shared" si="0"/>
        <v>167.08333333333331</v>
      </c>
      <c r="J14" s="6">
        <f t="shared" si="0"/>
        <v>171.91666666666666</v>
      </c>
      <c r="K14" s="6">
        <f t="shared" si="0"/>
        <v>160.09166666666667</v>
      </c>
      <c r="L14" s="6">
        <f t="shared" ref="L14" si="1">SUM(L5:L13)</f>
        <v>156.31666666666669</v>
      </c>
      <c r="M14" s="6">
        <f>SUM(M5:M13)</f>
        <v>148.38124999999999</v>
      </c>
      <c r="N14" s="6">
        <f>SUM(N5:N13)</f>
        <v>149.57499999999999</v>
      </c>
      <c r="O14" s="6">
        <f>SUM(O5:O13)</f>
        <v>148.47152777777779</v>
      </c>
      <c r="P14" s="6">
        <f>SUM(P5:P13)</f>
        <v>167.23541666666665</v>
      </c>
      <c r="Q14" s="6">
        <f>SUM(Q5:Q13)</f>
        <v>167.54444444444445</v>
      </c>
      <c r="R14" s="6">
        <f t="shared" ref="R14:X14" si="2">SUM(R5:R13)</f>
        <v>172.91180555555556</v>
      </c>
      <c r="S14" s="6">
        <f t="shared" si="2"/>
        <v>151.56597222222223</v>
      </c>
      <c r="T14" s="6">
        <f t="shared" si="2"/>
        <v>174.39930555555554</v>
      </c>
      <c r="U14" s="6">
        <f t="shared" si="2"/>
        <v>185.82986111111111</v>
      </c>
      <c r="V14" s="6">
        <f t="shared" si="2"/>
        <v>170.24999999999997</v>
      </c>
      <c r="W14" s="6">
        <f t="shared" si="2"/>
        <v>183.35624999999999</v>
      </c>
      <c r="X14" s="6">
        <f t="shared" si="2"/>
        <v>134.79583333333335</v>
      </c>
      <c r="Y14" s="6">
        <f>SUM(Y5:Y13)</f>
        <v>148.27638888888887</v>
      </c>
      <c r="Z14" s="6">
        <f>SUM(Z5:Z13)</f>
        <v>210.48263888888889</v>
      </c>
      <c r="AA14" s="6">
        <f>SUM(AA5:AA13)</f>
        <v>171.12083333333331</v>
      </c>
      <c r="AB14" s="6">
        <f>SUM(AB5:AB13)</f>
        <v>191.76111111111109</v>
      </c>
      <c r="AC14" s="6">
        <v>170.21527777777777</v>
      </c>
      <c r="AD14" s="6">
        <f>SUM(AD5:AD13)</f>
        <v>192.9638888888889</v>
      </c>
    </row>
    <row r="15" spans="1:30" x14ac:dyDescent="0.2">
      <c r="AD15" s="6">
        <f>AD14-AC14</f>
        <v>22.748611111111131</v>
      </c>
    </row>
    <row r="16" spans="1:30" x14ac:dyDescent="0.2">
      <c r="AD16">
        <f>AD15/AD14*100</f>
        <v>11.789050916262408</v>
      </c>
    </row>
    <row r="18" spans="24:41" x14ac:dyDescent="0.2">
      <c r="AF18" s="4"/>
      <c r="AG18" s="4"/>
      <c r="AJ18" s="4"/>
    </row>
    <row r="19" spans="24:41" x14ac:dyDescent="0.2">
      <c r="AF19" s="4"/>
      <c r="AG19" s="4"/>
      <c r="AJ19" s="4"/>
    </row>
    <row r="20" spans="24:41" x14ac:dyDescent="0.2">
      <c r="AF20" s="4"/>
      <c r="AG20" s="4"/>
      <c r="AJ20" s="4"/>
    </row>
    <row r="21" spans="24:41" x14ac:dyDescent="0.2">
      <c r="AF21" s="4"/>
      <c r="AG21" s="4"/>
      <c r="AJ21" s="4"/>
    </row>
    <row r="22" spans="24:41" x14ac:dyDescent="0.2">
      <c r="AF22" s="4"/>
      <c r="AG22" s="4"/>
      <c r="AJ22" s="4"/>
    </row>
    <row r="23" spans="24:41" x14ac:dyDescent="0.2">
      <c r="AF23" s="4"/>
      <c r="AG23" s="4"/>
      <c r="AJ23" s="4"/>
      <c r="AO23" s="3"/>
    </row>
    <row r="24" spans="24:41" x14ac:dyDescent="0.2">
      <c r="AF24" s="4"/>
      <c r="AG24" s="4"/>
      <c r="AJ24" s="4"/>
      <c r="AO24" s="3"/>
    </row>
    <row r="25" spans="24:41" x14ac:dyDescent="0.2">
      <c r="Z25" s="5"/>
      <c r="AF25" s="4"/>
      <c r="AG25" s="4"/>
      <c r="AJ25" s="4"/>
    </row>
    <row r="26" spans="24:41" x14ac:dyDescent="0.2">
      <c r="X26" s="5"/>
      <c r="Y26" s="5"/>
      <c r="AA26" s="5"/>
      <c r="AB26" s="5"/>
      <c r="AC26" s="5"/>
      <c r="AD26" s="5"/>
      <c r="AE26" s="5"/>
      <c r="AF26" s="5"/>
      <c r="AG26" s="4"/>
      <c r="AH26" s="4"/>
      <c r="AI26" s="4"/>
      <c r="AJ26" s="4"/>
      <c r="AK26" s="4"/>
    </row>
  </sheetData>
  <phoneticPr fontId="6" type="noConversion"/>
  <printOptions gridLines="1" gridLinesSet="0"/>
  <pageMargins left="0.75" right="0.75" top="1" bottom="1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5"/>
  <sheetViews>
    <sheetView zoomScale="80" zoomScaleNormal="80" workbookViewId="0"/>
  </sheetViews>
  <sheetFormatPr defaultRowHeight="12.75" x14ac:dyDescent="0.2"/>
  <cols>
    <col min="15" max="16" width="7.7109375" customWidth="1"/>
    <col min="17" max="17" width="7.42578125" customWidth="1"/>
    <col min="18" max="18" width="7" customWidth="1"/>
    <col min="19" max="19" width="6.85546875" customWidth="1"/>
    <col min="20" max="21" width="6.42578125" customWidth="1"/>
  </cols>
  <sheetData>
    <row r="1" spans="1:30" x14ac:dyDescent="0.2">
      <c r="A1" s="8" t="s">
        <v>4</v>
      </c>
    </row>
    <row r="3" spans="1:30" x14ac:dyDescent="0.2">
      <c r="A3" s="1" t="s">
        <v>7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  <c r="AC3" s="1">
        <v>2017</v>
      </c>
      <c r="AD3" s="1">
        <v>2018</v>
      </c>
    </row>
    <row r="4" spans="1:30" x14ac:dyDescent="0.2">
      <c r="A4" s="8" t="s">
        <v>18</v>
      </c>
      <c r="C4">
        <v>16</v>
      </c>
      <c r="D4">
        <v>60</v>
      </c>
      <c r="E4">
        <v>60</v>
      </c>
      <c r="F4">
        <v>82</v>
      </c>
      <c r="G4">
        <v>57</v>
      </c>
      <c r="H4">
        <v>42</v>
      </c>
      <c r="I4">
        <v>58</v>
      </c>
      <c r="J4">
        <v>70</v>
      </c>
      <c r="K4">
        <v>61</v>
      </c>
      <c r="L4">
        <v>54</v>
      </c>
      <c r="M4">
        <v>54</v>
      </c>
      <c r="N4">
        <v>45</v>
      </c>
      <c r="O4">
        <v>96</v>
      </c>
      <c r="P4">
        <v>58</v>
      </c>
      <c r="Q4">
        <v>8</v>
      </c>
      <c r="R4">
        <v>17</v>
      </c>
      <c r="S4">
        <v>33</v>
      </c>
      <c r="T4">
        <v>26</v>
      </c>
      <c r="U4">
        <v>21</v>
      </c>
      <c r="V4">
        <v>27</v>
      </c>
      <c r="W4" s="10">
        <v>14</v>
      </c>
      <c r="X4">
        <v>8</v>
      </c>
      <c r="Y4">
        <v>8</v>
      </c>
      <c r="Z4">
        <v>4</v>
      </c>
      <c r="AA4">
        <v>4</v>
      </c>
      <c r="AB4">
        <v>3</v>
      </c>
      <c r="AC4">
        <v>0</v>
      </c>
      <c r="AD4" s="5">
        <v>28</v>
      </c>
    </row>
    <row r="5" spans="1:30" x14ac:dyDescent="0.2">
      <c r="A5" t="s">
        <v>19</v>
      </c>
      <c r="B5">
        <v>65</v>
      </c>
      <c r="C5">
        <v>91</v>
      </c>
      <c r="D5">
        <v>27</v>
      </c>
      <c r="E5">
        <v>4</v>
      </c>
      <c r="F5">
        <v>10</v>
      </c>
      <c r="G5">
        <v>17</v>
      </c>
      <c r="H5">
        <v>13</v>
      </c>
      <c r="I5">
        <v>36</v>
      </c>
      <c r="J5">
        <v>57</v>
      </c>
      <c r="K5">
        <v>74</v>
      </c>
      <c r="L5">
        <v>33</v>
      </c>
      <c r="M5">
        <v>104</v>
      </c>
      <c r="N5">
        <v>74</v>
      </c>
      <c r="O5">
        <v>60</v>
      </c>
      <c r="P5">
        <v>77</v>
      </c>
      <c r="Q5">
        <v>76</v>
      </c>
      <c r="R5">
        <v>89</v>
      </c>
      <c r="S5">
        <v>108</v>
      </c>
      <c r="T5">
        <v>172</v>
      </c>
      <c r="U5">
        <v>116</v>
      </c>
      <c r="V5">
        <v>192</v>
      </c>
      <c r="W5" s="10">
        <v>75</v>
      </c>
      <c r="X5">
        <v>62</v>
      </c>
      <c r="Y5">
        <v>80</v>
      </c>
      <c r="Z5">
        <v>101</v>
      </c>
      <c r="AA5">
        <v>59</v>
      </c>
      <c r="AB5">
        <v>25</v>
      </c>
      <c r="AC5">
        <v>9</v>
      </c>
      <c r="AD5" s="5">
        <v>12</v>
      </c>
    </row>
    <row r="6" spans="1:30" x14ac:dyDescent="0.2">
      <c r="A6" s="8" t="s">
        <v>20</v>
      </c>
      <c r="F6">
        <v>6</v>
      </c>
      <c r="G6">
        <v>7</v>
      </c>
      <c r="H6">
        <v>5</v>
      </c>
      <c r="I6">
        <v>28</v>
      </c>
      <c r="J6">
        <v>45</v>
      </c>
      <c r="K6">
        <v>22</v>
      </c>
      <c r="L6">
        <v>25</v>
      </c>
      <c r="M6">
        <v>16</v>
      </c>
      <c r="N6">
        <v>54</v>
      </c>
      <c r="O6">
        <v>22</v>
      </c>
      <c r="P6">
        <v>41</v>
      </c>
      <c r="Q6">
        <v>45</v>
      </c>
      <c r="R6">
        <v>52</v>
      </c>
      <c r="S6">
        <v>22</v>
      </c>
      <c r="T6">
        <v>36</v>
      </c>
      <c r="U6">
        <v>26</v>
      </c>
      <c r="V6">
        <v>18</v>
      </c>
      <c r="W6" s="10">
        <v>7</v>
      </c>
      <c r="X6">
        <v>16</v>
      </c>
      <c r="Y6">
        <v>6</v>
      </c>
      <c r="Z6">
        <v>40</v>
      </c>
      <c r="AA6">
        <v>8</v>
      </c>
      <c r="AB6">
        <v>2</v>
      </c>
      <c r="AD6" s="5">
        <v>4</v>
      </c>
    </row>
    <row r="7" spans="1:30" x14ac:dyDescent="0.2">
      <c r="A7" s="8" t="s">
        <v>21</v>
      </c>
      <c r="B7">
        <v>130</v>
      </c>
      <c r="C7">
        <v>51</v>
      </c>
      <c r="D7">
        <v>135</v>
      </c>
      <c r="E7">
        <v>99</v>
      </c>
      <c r="F7">
        <v>122</v>
      </c>
      <c r="G7">
        <v>98</v>
      </c>
      <c r="H7">
        <v>121</v>
      </c>
      <c r="I7">
        <v>125</v>
      </c>
      <c r="J7">
        <v>120</v>
      </c>
      <c r="K7">
        <v>118</v>
      </c>
      <c r="L7">
        <v>120</v>
      </c>
      <c r="M7">
        <v>93</v>
      </c>
      <c r="N7">
        <v>94</v>
      </c>
      <c r="O7">
        <v>53</v>
      </c>
      <c r="P7">
        <v>110</v>
      </c>
      <c r="Q7">
        <v>56</v>
      </c>
      <c r="R7">
        <v>92</v>
      </c>
      <c r="S7">
        <v>54</v>
      </c>
      <c r="T7">
        <v>54</v>
      </c>
      <c r="U7">
        <v>36</v>
      </c>
      <c r="V7">
        <v>38</v>
      </c>
      <c r="W7" s="10">
        <v>26</v>
      </c>
      <c r="X7">
        <v>32</v>
      </c>
      <c r="Y7">
        <v>31</v>
      </c>
      <c r="Z7">
        <v>39</v>
      </c>
      <c r="AA7">
        <v>24</v>
      </c>
      <c r="AB7" s="8">
        <v>11</v>
      </c>
      <c r="AC7" s="8">
        <v>10</v>
      </c>
      <c r="AD7" s="5">
        <v>4</v>
      </c>
    </row>
    <row r="8" spans="1:30" x14ac:dyDescent="0.2">
      <c r="A8" s="8" t="s">
        <v>56</v>
      </c>
      <c r="W8" s="10"/>
      <c r="Z8">
        <v>1</v>
      </c>
      <c r="AA8">
        <v>0</v>
      </c>
      <c r="AB8" s="8">
        <v>0</v>
      </c>
      <c r="AC8" s="8"/>
      <c r="AD8" s="5">
        <v>5</v>
      </c>
    </row>
    <row r="9" spans="1:30" x14ac:dyDescent="0.2">
      <c r="A9" t="s">
        <v>22</v>
      </c>
      <c r="B9">
        <v>362</v>
      </c>
      <c r="C9">
        <v>273</v>
      </c>
      <c r="D9">
        <v>288</v>
      </c>
      <c r="E9">
        <v>279</v>
      </c>
      <c r="F9">
        <v>283</v>
      </c>
      <c r="G9">
        <v>238</v>
      </c>
      <c r="H9">
        <v>247</v>
      </c>
      <c r="I9">
        <v>771</v>
      </c>
      <c r="J9">
        <v>458</v>
      </c>
      <c r="K9">
        <v>450</v>
      </c>
      <c r="L9">
        <v>187</v>
      </c>
      <c r="M9">
        <v>266</v>
      </c>
      <c r="N9">
        <v>130</v>
      </c>
      <c r="O9">
        <v>290</v>
      </c>
      <c r="P9">
        <v>174</v>
      </c>
      <c r="Q9">
        <v>156</v>
      </c>
      <c r="R9">
        <v>177</v>
      </c>
      <c r="S9">
        <v>127</v>
      </c>
      <c r="T9">
        <v>169</v>
      </c>
      <c r="U9">
        <v>189</v>
      </c>
      <c r="V9">
        <v>155</v>
      </c>
      <c r="W9" s="10">
        <v>163</v>
      </c>
      <c r="X9">
        <v>72</v>
      </c>
      <c r="Y9">
        <v>132</v>
      </c>
      <c r="Z9">
        <v>148</v>
      </c>
      <c r="AA9">
        <v>151</v>
      </c>
      <c r="AB9">
        <v>16</v>
      </c>
      <c r="AC9">
        <v>10</v>
      </c>
      <c r="AD9" s="5">
        <v>37</v>
      </c>
    </row>
    <row r="10" spans="1:30" x14ac:dyDescent="0.2">
      <c r="A10" s="8" t="s">
        <v>23</v>
      </c>
      <c r="B10">
        <v>80</v>
      </c>
      <c r="C10">
        <v>66</v>
      </c>
      <c r="D10">
        <v>98</v>
      </c>
      <c r="E10">
        <v>113</v>
      </c>
      <c r="F10">
        <v>80</v>
      </c>
      <c r="G10">
        <v>72</v>
      </c>
      <c r="H10">
        <v>93</v>
      </c>
      <c r="I10">
        <v>60</v>
      </c>
      <c r="J10">
        <v>72</v>
      </c>
      <c r="K10">
        <v>65</v>
      </c>
      <c r="L10">
        <v>46</v>
      </c>
      <c r="M10">
        <v>64</v>
      </c>
      <c r="N10">
        <v>55</v>
      </c>
      <c r="O10">
        <v>23</v>
      </c>
      <c r="P10">
        <v>67</v>
      </c>
      <c r="Q10">
        <v>14</v>
      </c>
      <c r="R10">
        <v>19</v>
      </c>
      <c r="S10">
        <v>25</v>
      </c>
      <c r="T10">
        <v>14</v>
      </c>
      <c r="U10">
        <v>21</v>
      </c>
      <c r="V10">
        <v>13</v>
      </c>
      <c r="W10" s="10">
        <v>48</v>
      </c>
      <c r="X10">
        <v>26</v>
      </c>
      <c r="Y10">
        <v>46</v>
      </c>
      <c r="Z10">
        <v>22</v>
      </c>
      <c r="AA10">
        <v>25</v>
      </c>
      <c r="AB10">
        <v>18</v>
      </c>
      <c r="AC10">
        <v>20</v>
      </c>
      <c r="AD10" s="5">
        <v>19</v>
      </c>
    </row>
    <row r="11" spans="1:30" x14ac:dyDescent="0.2">
      <c r="A11" s="8" t="s">
        <v>24</v>
      </c>
      <c r="B11">
        <v>26</v>
      </c>
      <c r="C11">
        <v>15</v>
      </c>
      <c r="D11">
        <v>6</v>
      </c>
      <c r="E11">
        <v>6</v>
      </c>
      <c r="F11">
        <v>6</v>
      </c>
      <c r="G11">
        <v>16</v>
      </c>
      <c r="H11">
        <v>21</v>
      </c>
      <c r="I11">
        <v>14</v>
      </c>
      <c r="J11">
        <v>31</v>
      </c>
      <c r="K11">
        <v>36</v>
      </c>
      <c r="L11">
        <v>8</v>
      </c>
      <c r="M11">
        <v>15</v>
      </c>
      <c r="N11">
        <v>15</v>
      </c>
      <c r="O11">
        <v>9</v>
      </c>
      <c r="P11">
        <v>10</v>
      </c>
      <c r="Q11">
        <v>15</v>
      </c>
      <c r="R11">
        <v>10</v>
      </c>
      <c r="S11">
        <v>3</v>
      </c>
      <c r="T11">
        <v>6</v>
      </c>
      <c r="U11">
        <v>5</v>
      </c>
      <c r="V11">
        <v>5</v>
      </c>
      <c r="W11" s="10">
        <v>4</v>
      </c>
      <c r="X11">
        <v>6</v>
      </c>
      <c r="Y11">
        <v>23</v>
      </c>
      <c r="Z11">
        <v>14</v>
      </c>
      <c r="AA11">
        <v>17</v>
      </c>
      <c r="AB11">
        <v>8</v>
      </c>
      <c r="AC11">
        <v>10</v>
      </c>
      <c r="AD11" s="5">
        <v>12</v>
      </c>
    </row>
    <row r="12" spans="1:30" x14ac:dyDescent="0.2">
      <c r="A12" t="s">
        <v>3</v>
      </c>
      <c r="B12">
        <v>180</v>
      </c>
      <c r="C12">
        <v>135</v>
      </c>
      <c r="D12">
        <v>191</v>
      </c>
      <c r="E12">
        <v>180</v>
      </c>
      <c r="F12">
        <v>147</v>
      </c>
      <c r="G12">
        <v>176</v>
      </c>
      <c r="H12">
        <v>108</v>
      </c>
      <c r="I12">
        <v>89</v>
      </c>
      <c r="J12">
        <v>69</v>
      </c>
      <c r="K12">
        <v>58</v>
      </c>
      <c r="L12">
        <v>75</v>
      </c>
      <c r="M12">
        <v>54</v>
      </c>
      <c r="N12">
        <v>66</v>
      </c>
      <c r="O12">
        <v>39</v>
      </c>
      <c r="P12">
        <v>53</v>
      </c>
      <c r="Q12">
        <v>41</v>
      </c>
      <c r="R12">
        <v>26</v>
      </c>
      <c r="S12">
        <v>87</v>
      </c>
      <c r="T12">
        <v>82</v>
      </c>
      <c r="U12">
        <v>41</v>
      </c>
      <c r="V12">
        <v>14</v>
      </c>
      <c r="W12" s="10">
        <v>52</v>
      </c>
      <c r="X12">
        <v>5</v>
      </c>
      <c r="Y12">
        <v>7</v>
      </c>
      <c r="Z12">
        <v>3</v>
      </c>
      <c r="AA12">
        <v>10</v>
      </c>
      <c r="AB12">
        <v>4</v>
      </c>
      <c r="AC12">
        <v>5</v>
      </c>
      <c r="AD12" s="5">
        <v>14</v>
      </c>
    </row>
    <row r="13" spans="1:30" x14ac:dyDescent="0.2">
      <c r="B13">
        <f>SUM(B4:B12)</f>
        <v>843</v>
      </c>
      <c r="C13">
        <f t="shared" ref="C13:X13" si="0">SUM(C4:C12)</f>
        <v>647</v>
      </c>
      <c r="D13">
        <f t="shared" si="0"/>
        <v>805</v>
      </c>
      <c r="E13">
        <f t="shared" si="0"/>
        <v>741</v>
      </c>
      <c r="F13">
        <f t="shared" si="0"/>
        <v>736</v>
      </c>
      <c r="G13">
        <f t="shared" si="0"/>
        <v>681</v>
      </c>
      <c r="H13">
        <f t="shared" si="0"/>
        <v>650</v>
      </c>
      <c r="I13">
        <f t="shared" si="0"/>
        <v>1181</v>
      </c>
      <c r="J13">
        <f t="shared" si="0"/>
        <v>922</v>
      </c>
      <c r="K13">
        <f t="shared" si="0"/>
        <v>884</v>
      </c>
      <c r="L13">
        <f t="shared" si="0"/>
        <v>548</v>
      </c>
      <c r="M13">
        <f t="shared" si="0"/>
        <v>666</v>
      </c>
      <c r="N13">
        <f t="shared" si="0"/>
        <v>533</v>
      </c>
      <c r="O13">
        <f t="shared" si="0"/>
        <v>592</v>
      </c>
      <c r="P13">
        <f t="shared" si="0"/>
        <v>590</v>
      </c>
      <c r="Q13">
        <f t="shared" si="0"/>
        <v>411</v>
      </c>
      <c r="R13">
        <f t="shared" si="0"/>
        <v>482</v>
      </c>
      <c r="S13">
        <f t="shared" si="0"/>
        <v>459</v>
      </c>
      <c r="T13">
        <f t="shared" si="0"/>
        <v>559</v>
      </c>
      <c r="U13">
        <f t="shared" si="0"/>
        <v>455</v>
      </c>
      <c r="V13">
        <f t="shared" si="0"/>
        <v>462</v>
      </c>
      <c r="W13">
        <f t="shared" si="0"/>
        <v>389</v>
      </c>
      <c r="X13">
        <f t="shared" si="0"/>
        <v>227</v>
      </c>
      <c r="Y13">
        <f t="shared" ref="Y13:AC13" si="1">SUM(Y4:Y12)</f>
        <v>333</v>
      </c>
      <c r="Z13">
        <f t="shared" si="1"/>
        <v>372</v>
      </c>
      <c r="AA13">
        <f t="shared" si="1"/>
        <v>298</v>
      </c>
      <c r="AB13">
        <f t="shared" si="1"/>
        <v>87</v>
      </c>
      <c r="AC13">
        <f t="shared" si="1"/>
        <v>64</v>
      </c>
      <c r="AD13">
        <v>135</v>
      </c>
    </row>
    <row r="14" spans="1:30" x14ac:dyDescent="0.2">
      <c r="AD14" s="98">
        <f>(AD13-AC13)</f>
        <v>71</v>
      </c>
    </row>
    <row r="15" spans="1:30" x14ac:dyDescent="0.2">
      <c r="AD15" s="98">
        <f>(AD14/AD13)*100</f>
        <v>52.592592592592588</v>
      </c>
    </row>
  </sheetData>
  <phoneticPr fontId="6" type="noConversion"/>
  <printOptions gridLines="1" gridLinesSet="0"/>
  <pageMargins left="0.75" right="0.75" top="1" bottom="1" header="0.5" footer="0.5"/>
  <pageSetup paperSize="9" orientation="landscape" r:id="rId1"/>
  <headerFooter alignWithMargins="0">
    <oddHeader>&amp;A</oddHeader>
    <oddFooter>Page &amp;P</oddFooter>
  </headerFooter>
  <ignoredErrors>
    <ignoredError sqref="B13 C13:AC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"/>
  <sheetViews>
    <sheetView topLeftCell="A3" zoomScale="70" zoomScaleNormal="70" workbookViewId="0"/>
  </sheetViews>
  <sheetFormatPr defaultRowHeight="12.75" x14ac:dyDescent="0.2"/>
  <cols>
    <col min="2" max="8" width="15.5703125" customWidth="1"/>
  </cols>
  <sheetData>
    <row r="1" spans="1:8" x14ac:dyDescent="0.2">
      <c r="A1" s="2" t="s">
        <v>6</v>
      </c>
      <c r="B1" s="2"/>
      <c r="C1" s="2"/>
    </row>
    <row r="2" spans="1:8" ht="6" customHeight="1" x14ac:dyDescent="0.2"/>
    <row r="3" spans="1:8" x14ac:dyDescent="0.2">
      <c r="A3" s="34" t="s">
        <v>39</v>
      </c>
      <c r="B3" s="34" t="s">
        <v>51</v>
      </c>
      <c r="C3" s="34" t="s">
        <v>31</v>
      </c>
      <c r="D3" s="34" t="s">
        <v>60</v>
      </c>
      <c r="E3" s="34" t="s">
        <v>8</v>
      </c>
      <c r="F3" s="34" t="s">
        <v>62</v>
      </c>
      <c r="G3" s="35" t="s">
        <v>63</v>
      </c>
      <c r="H3" s="34" t="s">
        <v>61</v>
      </c>
    </row>
    <row r="4" spans="1:8" x14ac:dyDescent="0.2">
      <c r="A4" s="1">
        <v>1986</v>
      </c>
      <c r="B4" s="8"/>
      <c r="C4" s="8"/>
      <c r="D4">
        <v>425</v>
      </c>
      <c r="E4">
        <v>977</v>
      </c>
      <c r="F4" s="3"/>
      <c r="G4" s="3"/>
      <c r="H4" s="3">
        <v>0.44</v>
      </c>
    </row>
    <row r="5" spans="1:8" x14ac:dyDescent="0.2">
      <c r="A5" s="1">
        <v>1987</v>
      </c>
      <c r="B5" s="8"/>
      <c r="C5" s="8"/>
      <c r="D5">
        <v>635</v>
      </c>
      <c r="E5">
        <v>1122</v>
      </c>
      <c r="F5" s="3"/>
      <c r="G5" s="3"/>
      <c r="H5" s="3">
        <v>0.56999999999999995</v>
      </c>
    </row>
    <row r="6" spans="1:8" x14ac:dyDescent="0.2">
      <c r="A6" s="1">
        <v>1988</v>
      </c>
      <c r="B6" s="8"/>
      <c r="C6" s="8"/>
      <c r="D6">
        <v>532</v>
      </c>
      <c r="E6">
        <v>1599</v>
      </c>
      <c r="F6" s="3"/>
      <c r="G6" s="3"/>
      <c r="H6" s="3">
        <v>0.33</v>
      </c>
    </row>
    <row r="7" spans="1:8" x14ac:dyDescent="0.2">
      <c r="A7" s="1">
        <v>1989</v>
      </c>
      <c r="B7" s="8"/>
      <c r="C7" s="8"/>
      <c r="D7">
        <v>1104</v>
      </c>
      <c r="E7">
        <v>2270</v>
      </c>
      <c r="F7" s="3"/>
      <c r="G7" s="3"/>
      <c r="H7" s="3">
        <v>0.48634361233480178</v>
      </c>
    </row>
    <row r="8" spans="1:8" x14ac:dyDescent="0.2">
      <c r="A8" s="1">
        <v>1990</v>
      </c>
      <c r="B8" s="8"/>
      <c r="C8" s="8"/>
      <c r="D8">
        <v>933</v>
      </c>
      <c r="E8">
        <v>2748</v>
      </c>
      <c r="F8" s="3"/>
      <c r="G8" s="3"/>
      <c r="H8" s="3">
        <v>0.33951965065502182</v>
      </c>
    </row>
    <row r="9" spans="1:8" x14ac:dyDescent="0.2">
      <c r="A9" s="1">
        <v>1991</v>
      </c>
      <c r="B9" s="8"/>
      <c r="C9" s="8"/>
      <c r="D9">
        <v>647</v>
      </c>
      <c r="E9">
        <v>2609</v>
      </c>
      <c r="F9" s="3"/>
      <c r="G9" s="3"/>
      <c r="H9" s="3">
        <v>0.24798773476427749</v>
      </c>
    </row>
    <row r="10" spans="1:8" x14ac:dyDescent="0.2">
      <c r="A10" s="1">
        <v>1992</v>
      </c>
      <c r="B10" s="8"/>
      <c r="C10" s="8"/>
      <c r="D10">
        <v>805</v>
      </c>
      <c r="E10">
        <v>3219</v>
      </c>
      <c r="F10" s="3"/>
      <c r="G10" s="3"/>
      <c r="H10" s="3">
        <v>0.2500776638707673</v>
      </c>
    </row>
    <row r="11" spans="1:8" x14ac:dyDescent="0.2">
      <c r="A11" s="1">
        <v>1993</v>
      </c>
      <c r="B11" s="8"/>
      <c r="C11" s="8"/>
      <c r="D11">
        <v>741</v>
      </c>
      <c r="E11">
        <v>3325</v>
      </c>
      <c r="F11" s="3"/>
      <c r="G11" s="3"/>
      <c r="H11" s="3">
        <v>0.22285714285714286</v>
      </c>
    </row>
    <row r="12" spans="1:8" x14ac:dyDescent="0.2">
      <c r="A12" s="1">
        <v>1994</v>
      </c>
      <c r="B12" s="8"/>
      <c r="C12" s="8"/>
      <c r="D12">
        <v>736</v>
      </c>
      <c r="E12">
        <v>3748</v>
      </c>
      <c r="F12" s="3"/>
      <c r="G12" s="3"/>
      <c r="H12" s="3">
        <v>0.19637139807897544</v>
      </c>
    </row>
    <row r="13" spans="1:8" x14ac:dyDescent="0.2">
      <c r="A13" s="1">
        <v>1995</v>
      </c>
      <c r="B13" s="8"/>
      <c r="C13" s="8"/>
      <c r="D13">
        <v>681</v>
      </c>
      <c r="E13">
        <v>3475</v>
      </c>
      <c r="F13" s="3"/>
      <c r="G13" s="3"/>
      <c r="H13" s="3">
        <v>0.19597122302158274</v>
      </c>
    </row>
    <row r="14" spans="1:8" x14ac:dyDescent="0.2">
      <c r="A14" s="1">
        <v>1996</v>
      </c>
      <c r="B14" s="8"/>
      <c r="C14" s="8"/>
      <c r="D14">
        <v>650</v>
      </c>
      <c r="E14">
        <v>3682</v>
      </c>
      <c r="F14" s="3"/>
      <c r="G14" s="3"/>
      <c r="H14" s="3">
        <v>0.17653449212384573</v>
      </c>
    </row>
    <row r="15" spans="1:8" x14ac:dyDescent="0.2">
      <c r="A15" s="1">
        <v>1997</v>
      </c>
      <c r="B15" s="8"/>
      <c r="C15" s="8"/>
      <c r="D15">
        <v>1104</v>
      </c>
      <c r="E15">
        <v>3711</v>
      </c>
      <c r="F15" s="3"/>
      <c r="G15" s="3"/>
      <c r="H15" s="3">
        <v>0.29749393694421988</v>
      </c>
    </row>
    <row r="16" spans="1:8" x14ac:dyDescent="0.2">
      <c r="A16" s="1">
        <v>1998</v>
      </c>
      <c r="B16" s="8"/>
      <c r="C16" s="8"/>
      <c r="D16">
        <f>'Table No.  of slicks'!J13</f>
        <v>922</v>
      </c>
      <c r="E16" s="5">
        <v>4126</v>
      </c>
      <c r="F16" s="3"/>
      <c r="G16" s="3"/>
      <c r="H16" s="3">
        <v>0.2234609791565681</v>
      </c>
    </row>
    <row r="17" spans="1:8" x14ac:dyDescent="0.2">
      <c r="A17" s="1">
        <v>1999</v>
      </c>
      <c r="B17" s="8"/>
      <c r="C17" s="8"/>
      <c r="D17">
        <v>887</v>
      </c>
      <c r="E17">
        <v>3842</v>
      </c>
      <c r="F17" s="3"/>
      <c r="G17" s="3"/>
      <c r="H17" s="3">
        <v>0.23086933888599687</v>
      </c>
    </row>
    <row r="18" spans="1:8" x14ac:dyDescent="0.2">
      <c r="A18" s="1">
        <v>2000</v>
      </c>
      <c r="B18" s="8"/>
      <c r="C18" s="8"/>
      <c r="D18">
        <v>548</v>
      </c>
      <c r="E18" s="4">
        <v>3751.5</v>
      </c>
      <c r="F18" s="3"/>
      <c r="G18" s="3"/>
      <c r="H18" s="3">
        <v>0.14607490337198453</v>
      </c>
    </row>
    <row r="19" spans="1:8" x14ac:dyDescent="0.2">
      <c r="A19" s="1">
        <v>2001</v>
      </c>
      <c r="B19" s="8"/>
      <c r="C19" s="8"/>
      <c r="D19">
        <v>666</v>
      </c>
      <c r="E19" s="4">
        <f>3561.15</f>
        <v>3561.15</v>
      </c>
      <c r="F19" s="3"/>
      <c r="G19" s="3"/>
      <c r="H19" s="3">
        <v>0.1870182384903753</v>
      </c>
    </row>
    <row r="20" spans="1:8" x14ac:dyDescent="0.2">
      <c r="A20" s="1">
        <v>2002</v>
      </c>
      <c r="B20" s="8"/>
      <c r="C20" s="8"/>
      <c r="D20">
        <v>533</v>
      </c>
      <c r="E20">
        <v>3589.77</v>
      </c>
      <c r="F20" s="3"/>
      <c r="G20" s="3"/>
      <c r="H20" s="3">
        <v>0.14847747905854694</v>
      </c>
    </row>
    <row r="21" spans="1:8" x14ac:dyDescent="0.2">
      <c r="A21" s="1">
        <v>2003</v>
      </c>
      <c r="B21" s="8"/>
      <c r="C21" s="8"/>
      <c r="D21">
        <v>592</v>
      </c>
      <c r="E21">
        <v>3563.3</v>
      </c>
      <c r="F21" s="3"/>
      <c r="G21" s="3"/>
      <c r="H21" s="3">
        <v>0.16613813038475569</v>
      </c>
    </row>
    <row r="22" spans="1:8" x14ac:dyDescent="0.2">
      <c r="A22" s="1">
        <v>2004</v>
      </c>
      <c r="B22" s="8"/>
      <c r="C22" s="8"/>
      <c r="D22">
        <v>590</v>
      </c>
      <c r="E22">
        <v>4013.7</v>
      </c>
      <c r="F22" s="3"/>
      <c r="G22" s="3"/>
      <c r="H22" s="3">
        <v>0.14699653686125022</v>
      </c>
    </row>
    <row r="23" spans="1:8" x14ac:dyDescent="0.2">
      <c r="A23" s="1">
        <v>2005</v>
      </c>
      <c r="B23" s="8"/>
      <c r="C23" s="8"/>
      <c r="D23">
        <v>411</v>
      </c>
      <c r="E23">
        <v>4021.04</v>
      </c>
      <c r="F23" s="3"/>
      <c r="G23" s="3"/>
      <c r="H23" s="3">
        <v>0.10221236297077373</v>
      </c>
    </row>
    <row r="24" spans="1:8" x14ac:dyDescent="0.2">
      <c r="A24" s="1">
        <v>2006</v>
      </c>
      <c r="B24" s="8"/>
      <c r="C24" s="8"/>
      <c r="D24">
        <v>483</v>
      </c>
      <c r="E24">
        <v>4149.8999999999996</v>
      </c>
      <c r="F24" s="3"/>
      <c r="G24" s="3"/>
      <c r="H24" s="3">
        <v>0.11638834670714958</v>
      </c>
    </row>
    <row r="25" spans="1:8" x14ac:dyDescent="0.2">
      <c r="A25" s="1">
        <v>2007</v>
      </c>
      <c r="B25" s="8"/>
      <c r="C25" s="8"/>
      <c r="D25">
        <v>459</v>
      </c>
      <c r="E25">
        <v>3637.68</v>
      </c>
      <c r="F25" s="3"/>
      <c r="G25" s="3"/>
      <c r="H25" s="3">
        <v>0.12617932308504323</v>
      </c>
    </row>
    <row r="26" spans="1:8" x14ac:dyDescent="0.2">
      <c r="A26" s="1">
        <v>2008</v>
      </c>
      <c r="B26" s="8"/>
      <c r="C26" s="8"/>
      <c r="D26">
        <v>559</v>
      </c>
      <c r="E26">
        <v>4185.55</v>
      </c>
      <c r="F26" s="3"/>
      <c r="G26" s="3"/>
      <c r="H26" s="3">
        <v>0.13355472996380405</v>
      </c>
    </row>
    <row r="27" spans="1:8" x14ac:dyDescent="0.2">
      <c r="A27" s="1">
        <v>2009</v>
      </c>
      <c r="B27" s="8"/>
      <c r="C27" s="8"/>
      <c r="D27">
        <v>455</v>
      </c>
      <c r="E27">
        <v>4459.8999999999996</v>
      </c>
      <c r="F27" s="3"/>
      <c r="G27" s="3"/>
      <c r="H27" s="3">
        <v>0.10000224220273998</v>
      </c>
    </row>
    <row r="28" spans="1:8" x14ac:dyDescent="0.2">
      <c r="A28" s="1">
        <v>2010</v>
      </c>
      <c r="B28" s="8"/>
      <c r="C28" s="8"/>
      <c r="D28">
        <v>462</v>
      </c>
      <c r="E28">
        <v>3404.25</v>
      </c>
      <c r="F28" s="3"/>
      <c r="G28" s="3"/>
      <c r="H28" s="3">
        <v>0.13160020562532129</v>
      </c>
    </row>
    <row r="29" spans="1:8" x14ac:dyDescent="0.2">
      <c r="A29" s="1">
        <v>2011</v>
      </c>
      <c r="B29" s="8"/>
      <c r="C29" s="8"/>
      <c r="D29">
        <v>389</v>
      </c>
      <c r="E29">
        <v>3703.38</v>
      </c>
      <c r="F29" s="3"/>
      <c r="G29" s="3"/>
      <c r="H29" s="3">
        <v>0.10773941642499554</v>
      </c>
    </row>
    <row r="30" spans="1:8" x14ac:dyDescent="0.2">
      <c r="A30" s="1">
        <v>2012</v>
      </c>
      <c r="B30" s="8">
        <v>38</v>
      </c>
      <c r="C30" s="8">
        <v>31</v>
      </c>
      <c r="D30">
        <v>227</v>
      </c>
      <c r="E30">
        <v>3235.06</v>
      </c>
      <c r="F30" s="3">
        <v>1.1746304550765673E-2</v>
      </c>
      <c r="G30" s="3">
        <v>9.5825116072035758E-3</v>
      </c>
      <c r="H30" s="3">
        <v>7.0168714026942317E-2</v>
      </c>
    </row>
    <row r="31" spans="1:8" x14ac:dyDescent="0.2">
      <c r="A31" s="1">
        <v>2013</v>
      </c>
      <c r="B31" s="8">
        <v>87</v>
      </c>
      <c r="C31" s="8">
        <v>129</v>
      </c>
      <c r="D31">
        <v>333</v>
      </c>
      <c r="E31">
        <v>3558.38</v>
      </c>
      <c r="F31" s="3">
        <v>2.4449328065018351E-2</v>
      </c>
      <c r="G31" s="3">
        <v>3.6252451958475485E-2</v>
      </c>
      <c r="H31" s="21">
        <v>9.3581910869552989E-2</v>
      </c>
    </row>
    <row r="32" spans="1:8" x14ac:dyDescent="0.2">
      <c r="A32" s="1">
        <v>2014</v>
      </c>
      <c r="B32" s="8">
        <v>80</v>
      </c>
      <c r="C32" s="8">
        <v>135</v>
      </c>
      <c r="D32">
        <v>372</v>
      </c>
      <c r="E32">
        <v>5051.3500000000004</v>
      </c>
      <c r="F32" s="3">
        <v>1.5837350411276194E-2</v>
      </c>
      <c r="G32" s="3">
        <v>2.6725528819028576E-2</v>
      </c>
      <c r="H32" s="21">
        <v>7.3643679412434299E-2</v>
      </c>
    </row>
    <row r="33" spans="1:10" x14ac:dyDescent="0.2">
      <c r="A33" s="1">
        <v>2015</v>
      </c>
      <c r="B33" s="8">
        <v>66</v>
      </c>
      <c r="C33" s="8">
        <v>145</v>
      </c>
      <c r="D33">
        <v>92</v>
      </c>
      <c r="E33">
        <v>4106.54</v>
      </c>
      <c r="F33" s="3">
        <v>1.6925029811132052E-2</v>
      </c>
      <c r="G33" s="3">
        <v>3.5309530651107743E-2</v>
      </c>
      <c r="H33" s="21">
        <v>2.2403288413116638E-2</v>
      </c>
    </row>
    <row r="34" spans="1:10" x14ac:dyDescent="0.2">
      <c r="A34" s="1">
        <v>2016</v>
      </c>
      <c r="B34" s="8">
        <v>66</v>
      </c>
      <c r="C34" s="8">
        <v>198</v>
      </c>
      <c r="D34">
        <v>89</v>
      </c>
      <c r="E34">
        <v>4602.16</v>
      </c>
      <c r="F34">
        <v>0.01</v>
      </c>
      <c r="G34" s="3">
        <v>0.04</v>
      </c>
      <c r="H34" s="21">
        <v>0.02</v>
      </c>
    </row>
    <row r="35" spans="1:10" x14ac:dyDescent="0.2">
      <c r="A35" s="1">
        <v>2017</v>
      </c>
      <c r="B35" s="8">
        <v>111</v>
      </c>
      <c r="C35" s="8">
        <v>145</v>
      </c>
      <c r="D35">
        <v>118</v>
      </c>
      <c r="E35">
        <v>4085.1</v>
      </c>
      <c r="F35" s="8">
        <v>0.03</v>
      </c>
      <c r="G35" s="8">
        <v>0.04</v>
      </c>
      <c r="H35" s="8">
        <v>0.02</v>
      </c>
    </row>
    <row r="36" spans="1:10" x14ac:dyDescent="0.2">
      <c r="A36" s="1">
        <v>2018</v>
      </c>
      <c r="B36" s="8" t="e">
        <f>#REF!</f>
        <v>#REF!</v>
      </c>
      <c r="C36" s="8" t="e">
        <f>#REF!</f>
        <v>#REF!</v>
      </c>
      <c r="D36" s="5" t="e">
        <f>#REF!</f>
        <v>#REF!</v>
      </c>
      <c r="E36">
        <v>4631.08</v>
      </c>
      <c r="F36" s="3" t="e">
        <f>B36/E36</f>
        <v>#REF!</v>
      </c>
      <c r="G36" s="3" t="e">
        <f>C36/E36</f>
        <v>#REF!</v>
      </c>
      <c r="H36" s="3" t="e">
        <f>D36/E36</f>
        <v>#REF!</v>
      </c>
    </row>
    <row r="38" spans="1:10" x14ac:dyDescent="0.2">
      <c r="A38" t="s">
        <v>79</v>
      </c>
      <c r="F38" s="6"/>
    </row>
    <row r="40" spans="1:10" x14ac:dyDescent="0.2">
      <c r="A40" s="1" t="s">
        <v>39</v>
      </c>
      <c r="B40" s="1" t="s">
        <v>31</v>
      </c>
      <c r="C40" s="1" t="s">
        <v>51</v>
      </c>
      <c r="D40" s="1" t="s">
        <v>60</v>
      </c>
      <c r="E40" s="1" t="s">
        <v>80</v>
      </c>
      <c r="F40" s="1" t="s">
        <v>8</v>
      </c>
      <c r="G40" s="1" t="s">
        <v>63</v>
      </c>
      <c r="H40" s="1" t="s">
        <v>62</v>
      </c>
      <c r="I40" s="1" t="s">
        <v>61</v>
      </c>
      <c r="J40" s="1" t="s">
        <v>81</v>
      </c>
    </row>
    <row r="41" spans="1:10" x14ac:dyDescent="0.2">
      <c r="A41" s="1">
        <v>1999</v>
      </c>
      <c r="E41">
        <v>34</v>
      </c>
      <c r="F41">
        <v>81.3</v>
      </c>
      <c r="H41" s="3"/>
      <c r="I41" s="3"/>
      <c r="J41" s="3">
        <f t="shared" ref="J41:J51" si="0">E41/F41</f>
        <v>0.41820418204182042</v>
      </c>
    </row>
    <row r="42" spans="1:10" x14ac:dyDescent="0.2">
      <c r="A42" s="1">
        <v>2000</v>
      </c>
      <c r="E42">
        <v>59</v>
      </c>
      <c r="F42">
        <v>84.3</v>
      </c>
      <c r="H42" s="3"/>
      <c r="I42" s="3"/>
      <c r="J42" s="3">
        <f t="shared" si="0"/>
        <v>0.69988137603795975</v>
      </c>
    </row>
    <row r="43" spans="1:10" x14ac:dyDescent="0.2">
      <c r="A43" s="1">
        <v>2001</v>
      </c>
      <c r="E43">
        <v>60</v>
      </c>
      <c r="F43">
        <v>63.68</v>
      </c>
      <c r="H43" s="3"/>
      <c r="I43" s="3"/>
      <c r="J43" s="3">
        <f t="shared" si="0"/>
        <v>0.94221105527638194</v>
      </c>
    </row>
    <row r="44" spans="1:10" x14ac:dyDescent="0.2">
      <c r="A44" s="1">
        <v>2002</v>
      </c>
      <c r="E44">
        <v>33</v>
      </c>
      <c r="F44">
        <v>81.819999999999993</v>
      </c>
      <c r="H44" s="3"/>
      <c r="I44" s="3"/>
      <c r="J44" s="3">
        <f t="shared" si="0"/>
        <v>0.40332437056954296</v>
      </c>
    </row>
    <row r="45" spans="1:10" x14ac:dyDescent="0.2">
      <c r="A45" s="1">
        <v>2003</v>
      </c>
      <c r="E45">
        <v>23</v>
      </c>
      <c r="F45">
        <v>50.08</v>
      </c>
      <c r="H45" s="3"/>
      <c r="I45" s="3"/>
      <c r="J45" s="3">
        <f t="shared" si="0"/>
        <v>0.45926517571884984</v>
      </c>
    </row>
    <row r="46" spans="1:10" x14ac:dyDescent="0.2">
      <c r="A46" s="1">
        <v>2004</v>
      </c>
      <c r="E46">
        <v>50</v>
      </c>
      <c r="F46">
        <v>82.67</v>
      </c>
      <c r="H46" s="3"/>
      <c r="I46" s="3"/>
      <c r="J46" s="3">
        <f t="shared" si="0"/>
        <v>0.604814322003145</v>
      </c>
    </row>
    <row r="47" spans="1:10" x14ac:dyDescent="0.2">
      <c r="A47" s="1">
        <v>2005</v>
      </c>
      <c r="E47">
        <v>17</v>
      </c>
      <c r="F47">
        <v>50.71</v>
      </c>
      <c r="H47" s="3"/>
      <c r="I47" s="3"/>
      <c r="J47" s="3">
        <f t="shared" si="0"/>
        <v>0.33523959771248274</v>
      </c>
    </row>
    <row r="48" spans="1:10" x14ac:dyDescent="0.2">
      <c r="A48" s="1">
        <v>2006</v>
      </c>
      <c r="E48">
        <v>28</v>
      </c>
      <c r="F48">
        <v>73.11</v>
      </c>
      <c r="H48" s="3"/>
      <c r="I48" s="3"/>
      <c r="J48" s="3">
        <f t="shared" si="0"/>
        <v>0.38298454383805225</v>
      </c>
    </row>
    <row r="49" spans="1:10" x14ac:dyDescent="0.2">
      <c r="A49" s="1">
        <v>2007</v>
      </c>
      <c r="E49">
        <v>24</v>
      </c>
      <c r="F49">
        <v>38.270000000000003</v>
      </c>
      <c r="H49" s="3"/>
      <c r="I49" s="3"/>
      <c r="J49" s="3">
        <f t="shared" si="0"/>
        <v>0.62712307290305713</v>
      </c>
    </row>
    <row r="50" spans="1:10" x14ac:dyDescent="0.2">
      <c r="A50" s="1">
        <v>2008</v>
      </c>
      <c r="D50">
        <v>34</v>
      </c>
      <c r="E50">
        <v>37</v>
      </c>
      <c r="F50">
        <v>56.39</v>
      </c>
      <c r="H50" s="3"/>
      <c r="I50" s="3">
        <f>D50/F50</f>
        <v>0.60294378435892892</v>
      </c>
      <c r="J50" s="3">
        <f t="shared" si="0"/>
        <v>0.65614470650824619</v>
      </c>
    </row>
    <row r="51" spans="1:10" x14ac:dyDescent="0.2">
      <c r="A51" s="1">
        <v>2009</v>
      </c>
      <c r="D51">
        <v>23</v>
      </c>
      <c r="E51">
        <v>35</v>
      </c>
      <c r="F51">
        <v>85.45</v>
      </c>
      <c r="H51" s="3"/>
      <c r="I51" s="3">
        <f t="shared" ref="I51:I60" si="1">D51/F51</f>
        <v>0.26916325336454067</v>
      </c>
      <c r="J51" s="3">
        <f t="shared" si="0"/>
        <v>0.40959625511995318</v>
      </c>
    </row>
    <row r="52" spans="1:10" x14ac:dyDescent="0.2">
      <c r="A52" s="1">
        <v>2010</v>
      </c>
      <c r="D52">
        <v>45</v>
      </c>
      <c r="E52">
        <v>46</v>
      </c>
      <c r="F52">
        <v>82.19</v>
      </c>
      <c r="H52" s="3"/>
      <c r="I52" s="3">
        <f t="shared" si="1"/>
        <v>0.54751186275702646</v>
      </c>
      <c r="J52" s="3">
        <f>E52/F52</f>
        <v>0.55967879304051593</v>
      </c>
    </row>
    <row r="53" spans="1:10" x14ac:dyDescent="0.2">
      <c r="A53" s="1">
        <v>2011</v>
      </c>
      <c r="D53">
        <v>7</v>
      </c>
      <c r="E53">
        <v>10</v>
      </c>
      <c r="F53" s="54">
        <v>34.630000000000003</v>
      </c>
      <c r="H53" s="3"/>
      <c r="I53" s="3">
        <f t="shared" si="1"/>
        <v>0.20213687554143805</v>
      </c>
      <c r="J53" s="3">
        <f t="shared" ref="J53:J60" si="2">E53/F53</f>
        <v>0.28876696505919719</v>
      </c>
    </row>
    <row r="54" spans="1:10" x14ac:dyDescent="0.2">
      <c r="A54" s="1">
        <v>2012</v>
      </c>
      <c r="D54">
        <v>1</v>
      </c>
      <c r="E54">
        <v>1</v>
      </c>
      <c r="F54" s="54">
        <v>48.082999999999998</v>
      </c>
      <c r="H54" s="3"/>
      <c r="I54" s="3">
        <f t="shared" si="1"/>
        <v>2.0797371212278769E-2</v>
      </c>
      <c r="J54" s="3">
        <f t="shared" si="2"/>
        <v>2.0797371212278769E-2</v>
      </c>
    </row>
    <row r="55" spans="1:10" x14ac:dyDescent="0.2">
      <c r="A55" s="1">
        <v>2013</v>
      </c>
      <c r="D55">
        <v>2</v>
      </c>
      <c r="E55">
        <v>5</v>
      </c>
      <c r="F55" s="54">
        <v>65.082999999999998</v>
      </c>
      <c r="H55" s="3"/>
      <c r="I55" s="3">
        <f t="shared" si="1"/>
        <v>3.0729990934652673E-2</v>
      </c>
      <c r="J55" s="3">
        <f t="shared" si="2"/>
        <v>7.6824977336631683E-2</v>
      </c>
    </row>
    <row r="56" spans="1:10" x14ac:dyDescent="0.2">
      <c r="A56" s="1">
        <v>2014</v>
      </c>
      <c r="B56">
        <v>3</v>
      </c>
      <c r="C56">
        <v>3</v>
      </c>
      <c r="D56">
        <v>58</v>
      </c>
      <c r="E56">
        <v>64</v>
      </c>
      <c r="F56">
        <v>99.3</v>
      </c>
      <c r="H56" s="3">
        <f>C56/F56</f>
        <v>3.0211480362537766E-2</v>
      </c>
      <c r="I56" s="3">
        <f t="shared" si="1"/>
        <v>0.58408862034239684</v>
      </c>
      <c r="J56" s="3">
        <f t="shared" si="2"/>
        <v>0.64451158106747231</v>
      </c>
    </row>
    <row r="57" spans="1:10" x14ac:dyDescent="0.2">
      <c r="A57" s="1">
        <v>2015</v>
      </c>
      <c r="B57">
        <v>0</v>
      </c>
      <c r="C57">
        <v>0</v>
      </c>
      <c r="D57">
        <v>4</v>
      </c>
      <c r="E57">
        <v>4</v>
      </c>
      <c r="F57" s="54">
        <v>42.6</v>
      </c>
      <c r="H57" s="3">
        <f>C57/F57</f>
        <v>0</v>
      </c>
      <c r="I57" s="3">
        <f t="shared" si="1"/>
        <v>9.3896713615023469E-2</v>
      </c>
      <c r="J57" s="3">
        <f t="shared" si="2"/>
        <v>9.3896713615023469E-2</v>
      </c>
    </row>
    <row r="58" spans="1:10" x14ac:dyDescent="0.2">
      <c r="A58" s="1">
        <v>2016</v>
      </c>
      <c r="B58">
        <v>1</v>
      </c>
      <c r="C58">
        <v>5</v>
      </c>
      <c r="D58">
        <v>5</v>
      </c>
      <c r="E58">
        <v>20</v>
      </c>
      <c r="F58" s="54">
        <v>86.75</v>
      </c>
      <c r="H58" s="3">
        <f>C58/F58</f>
        <v>5.7636887608069162E-2</v>
      </c>
      <c r="I58" s="3">
        <f t="shared" si="1"/>
        <v>5.7636887608069162E-2</v>
      </c>
      <c r="J58" s="3">
        <f t="shared" si="2"/>
        <v>0.23054755043227665</v>
      </c>
    </row>
    <row r="59" spans="1:10" x14ac:dyDescent="0.2">
      <c r="A59" s="1">
        <v>2017</v>
      </c>
      <c r="B59">
        <v>1</v>
      </c>
      <c r="C59">
        <v>1</v>
      </c>
      <c r="D59">
        <v>54</v>
      </c>
      <c r="E59">
        <v>56</v>
      </c>
      <c r="F59" s="54">
        <v>101.95</v>
      </c>
      <c r="H59" s="3">
        <f>C59/F59</f>
        <v>9.8087297694948502E-3</v>
      </c>
      <c r="I59" s="3">
        <f t="shared" si="1"/>
        <v>0.52967140755272191</v>
      </c>
      <c r="J59" s="3">
        <f t="shared" si="2"/>
        <v>0.54928886709171165</v>
      </c>
    </row>
    <row r="60" spans="1:10" x14ac:dyDescent="0.2">
      <c r="A60" s="1">
        <v>2018</v>
      </c>
      <c r="B60">
        <v>1</v>
      </c>
      <c r="C60">
        <v>8</v>
      </c>
      <c r="D60">
        <v>33</v>
      </c>
      <c r="E60">
        <v>47</v>
      </c>
      <c r="F60">
        <v>97.83</v>
      </c>
      <c r="H60" s="3">
        <f>C60/F60</f>
        <v>8.1774506797505878E-2</v>
      </c>
      <c r="I60" s="3">
        <f t="shared" si="1"/>
        <v>0.33731984053971176</v>
      </c>
      <c r="J60" s="3">
        <f t="shared" si="2"/>
        <v>0.48042522743534705</v>
      </c>
    </row>
    <row r="61" spans="1:10" x14ac:dyDescent="0.2">
      <c r="A61" s="1"/>
    </row>
    <row r="64" spans="1:10" x14ac:dyDescent="0.2">
      <c r="A64" s="1">
        <v>1999</v>
      </c>
      <c r="F64" t="s">
        <v>82</v>
      </c>
    </row>
    <row r="65" spans="1:6" x14ac:dyDescent="0.2">
      <c r="A65" s="1">
        <v>2000</v>
      </c>
      <c r="F65" t="s">
        <v>82</v>
      </c>
    </row>
    <row r="66" spans="1:6" x14ac:dyDescent="0.2">
      <c r="A66" s="1">
        <v>2001</v>
      </c>
      <c r="F66" t="s">
        <v>82</v>
      </c>
    </row>
    <row r="67" spans="1:6" x14ac:dyDescent="0.2">
      <c r="A67" s="1">
        <v>2002</v>
      </c>
      <c r="F67" t="s">
        <v>82</v>
      </c>
    </row>
    <row r="68" spans="1:6" x14ac:dyDescent="0.2">
      <c r="A68" s="1">
        <v>2003</v>
      </c>
      <c r="F68" t="s">
        <v>82</v>
      </c>
    </row>
    <row r="69" spans="1:6" x14ac:dyDescent="0.2">
      <c r="A69" s="1">
        <v>2004</v>
      </c>
      <c r="F69" t="s">
        <v>82</v>
      </c>
    </row>
    <row r="70" spans="1:6" x14ac:dyDescent="0.2">
      <c r="A70" s="1">
        <v>2005</v>
      </c>
      <c r="F70" t="s">
        <v>82</v>
      </c>
    </row>
    <row r="71" spans="1:6" x14ac:dyDescent="0.2">
      <c r="A71" s="1">
        <v>2006</v>
      </c>
      <c r="F71" t="s">
        <v>82</v>
      </c>
    </row>
    <row r="72" spans="1:6" x14ac:dyDescent="0.2">
      <c r="A72" s="1">
        <v>2007</v>
      </c>
      <c r="F72" t="s">
        <v>82</v>
      </c>
    </row>
    <row r="73" spans="1:6" x14ac:dyDescent="0.2">
      <c r="A73" s="1">
        <v>2008</v>
      </c>
      <c r="F73" t="s">
        <v>82</v>
      </c>
    </row>
    <row r="74" spans="1:6" x14ac:dyDescent="0.2">
      <c r="A74" s="1">
        <v>2009</v>
      </c>
      <c r="F74" t="s">
        <v>82</v>
      </c>
    </row>
    <row r="75" spans="1:6" x14ac:dyDescent="0.2">
      <c r="A75" s="1">
        <v>2010</v>
      </c>
      <c r="F75" t="s">
        <v>82</v>
      </c>
    </row>
    <row r="76" spans="1:6" x14ac:dyDescent="0.2">
      <c r="A76" s="1">
        <v>2011</v>
      </c>
      <c r="F76" s="53">
        <v>1.4430555555555555</v>
      </c>
    </row>
    <row r="77" spans="1:6" x14ac:dyDescent="0.2">
      <c r="A77" s="1">
        <v>2012</v>
      </c>
      <c r="F77" s="53">
        <v>2.0034722222222223</v>
      </c>
    </row>
    <row r="78" spans="1:6" x14ac:dyDescent="0.2">
      <c r="A78" s="1">
        <v>2013</v>
      </c>
      <c r="F78" s="53">
        <v>2.7118055555555554</v>
      </c>
    </row>
    <row r="79" spans="1:6" x14ac:dyDescent="0.2">
      <c r="A79" s="1">
        <v>2014</v>
      </c>
      <c r="F79" t="s">
        <v>82</v>
      </c>
    </row>
    <row r="80" spans="1:6" x14ac:dyDescent="0.2">
      <c r="A80" s="1">
        <v>2015</v>
      </c>
      <c r="F80" s="53">
        <v>1.7750000000000001</v>
      </c>
    </row>
    <row r="81" spans="1:6" x14ac:dyDescent="0.2">
      <c r="A81" s="1">
        <v>2016</v>
      </c>
      <c r="F81" s="53">
        <v>3.6145833333333335</v>
      </c>
    </row>
    <row r="82" spans="1:6" x14ac:dyDescent="0.2">
      <c r="A82" s="1">
        <v>2017</v>
      </c>
      <c r="F82" s="53">
        <v>4.2479166666666668</v>
      </c>
    </row>
    <row r="83" spans="1:6" x14ac:dyDescent="0.2">
      <c r="A83" s="1">
        <v>2018</v>
      </c>
      <c r="F83" s="53">
        <v>4.0763888888888884</v>
      </c>
    </row>
  </sheetData>
  <phoneticPr fontId="6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"/>
  <sheetViews>
    <sheetView zoomScaleNormal="100" workbookViewId="0"/>
  </sheetViews>
  <sheetFormatPr defaultRowHeight="12.75" x14ac:dyDescent="0.2"/>
  <sheetData>
    <row r="1" spans="1:30" x14ac:dyDescent="0.2">
      <c r="A1" t="s">
        <v>9</v>
      </c>
    </row>
    <row r="3" spans="1:30" x14ac:dyDescent="0.2">
      <c r="A3" s="1" t="s">
        <v>7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  <c r="AC3" s="1">
        <v>2017</v>
      </c>
      <c r="AD3" s="1">
        <v>2018</v>
      </c>
    </row>
    <row r="4" spans="1:30" x14ac:dyDescent="0.2">
      <c r="A4" t="s">
        <v>37</v>
      </c>
      <c r="B4" s="3"/>
      <c r="C4" s="3">
        <f>'Table No.  of slicks'!C4/'Table No. of flight hours'!C5</f>
        <v>5.12</v>
      </c>
      <c r="D4" s="3">
        <f>'Table No.  of slicks'!D4/'Table No. of flight hours'!D5</f>
        <v>7.6190476190476186</v>
      </c>
      <c r="E4" s="3">
        <f>'Table No.  of slicks'!E4/'Table No. of flight hours'!E5</f>
        <v>6.7289719626168232</v>
      </c>
      <c r="F4" s="3">
        <f>'Table No.  of slicks'!F4/'Table No. of flight hours'!F5</f>
        <v>9.5072463768115938</v>
      </c>
      <c r="G4" s="3">
        <f>'Table No.  of slicks'!G4/'Table No. of flight hours'!G5</f>
        <v>6.6407766990291259</v>
      </c>
      <c r="H4" s="3">
        <f>'Table No.  of slicks'!H4/'Table No. of flight hours'!H5</f>
        <v>4.52017937219731</v>
      </c>
      <c r="I4" s="3">
        <f>'Table No.  of slicks'!I4/'Table No. of flight hours'!I5</f>
        <v>6.327272727272728</v>
      </c>
      <c r="J4" s="3">
        <f>'Table No.  of slicks'!J4/'Table No. of flight hours'!J5</f>
        <v>6.752411575562701</v>
      </c>
      <c r="K4" s="3">
        <f>'Table No.  of slicks'!K4/'Table No. of flight hours'!K5</f>
        <v>6.0596026490066226</v>
      </c>
      <c r="L4" s="3">
        <f>'Table No.  of slicks'!L4/'Table No. of flight hours'!L5</f>
        <v>9.3709327548806947</v>
      </c>
      <c r="M4" s="3">
        <f>'Table No.  of slicks'!M4/'Table No. of flight hours'!M5</f>
        <v>8.0471903135672154</v>
      </c>
      <c r="N4" s="3">
        <f>'Table No.  of slicks'!N4/'Table No. of flight hours'!N5</f>
        <v>7.6487252124645897</v>
      </c>
      <c r="O4" s="3">
        <f>'Table No.  of slicks'!O4/'Table No. of flight hours'!O5</f>
        <v>11.103614457831325</v>
      </c>
      <c r="P4" s="3">
        <f>'Table No.  of slicks'!P4/'Table No. of flight hours'!P5</f>
        <v>5.4378540269548807</v>
      </c>
      <c r="Q4" s="3">
        <f>'Table No.  of slicks'!Q4/'Table No. of flight hours'!Q5</f>
        <v>2.5098039215686274</v>
      </c>
      <c r="R4" s="3">
        <f>'Table No.  of slicks'!R4/'Table No. of flight hours'!R5</f>
        <v>2.8382608695652176</v>
      </c>
      <c r="S4" s="3">
        <f>'Table No.  of slicks'!S4/'Table No. of flight hours'!S5</f>
        <v>3.4444766599014205</v>
      </c>
      <c r="T4" s="3">
        <f>'Table No.  of slicks'!T4/'Table No. of flight hours'!T5</f>
        <v>2.5671969281404277</v>
      </c>
      <c r="U4" s="3">
        <f>'Table No.  of slicks'!U4/'Table No. of flight hours'!U5</f>
        <v>2.6111734737932819</v>
      </c>
      <c r="V4" s="3">
        <f>'Table No.  of slicks'!V4/'Table No. of flight hours'!V5</f>
        <v>2.5697290152015864</v>
      </c>
      <c r="W4" s="3">
        <f>'Table No.  of slicks'!W4/'Table No. of flight hours'!W5</f>
        <v>2.1596143545795394</v>
      </c>
      <c r="X4" s="3">
        <f>'Table No.  of slicks'!X4/'Table No. of flight hours'!X5</f>
        <v>1.0901864294501751</v>
      </c>
      <c r="Y4" s="3">
        <f>'Table No.  of slicks'!Y4/'Table No. of flight hours'!Y5</f>
        <v>1.1055662188099808</v>
      </c>
      <c r="Z4" s="3">
        <f>'Table No.  of slicks'!Z4/'Table No. of flight hours'!Z5</f>
        <v>0.39237057220708443</v>
      </c>
      <c r="AA4" s="3">
        <f>'Table No.  of slicks'!AA4/'Table No. of flight hours'!AA5</f>
        <v>0.41739130434782606</v>
      </c>
      <c r="AB4" s="3">
        <f>'Table No.  of slicks'!AB4/'Table No. of flight hours'!AB5</f>
        <v>0.26373626373626374</v>
      </c>
      <c r="AC4" s="3">
        <f>'Table No.  of slicks'!AC4/'Table No. of flight hours'!AC5</f>
        <v>0</v>
      </c>
      <c r="AD4" s="3">
        <f>'Table No.  of slicks'!AD4/'Table No. of flight hours'!AD5</f>
        <v>3.6654545454545451</v>
      </c>
    </row>
    <row r="5" spans="1:30" x14ac:dyDescent="0.2">
      <c r="A5" t="s">
        <v>0</v>
      </c>
      <c r="B5" s="3">
        <f>'Table No.  of slicks'!B5/'Table No. of flight hours'!B6</f>
        <v>5.3424657534246576</v>
      </c>
      <c r="C5" s="3">
        <f>'Table No.  of slicks'!C5/'Table No. of flight hours'!C6</f>
        <v>22.989473684210527</v>
      </c>
      <c r="D5" s="3">
        <f>'Table No.  of slicks'!D5/'Table No. of flight hours'!D6</f>
        <v>5.3114754098360661</v>
      </c>
      <c r="E5" s="3">
        <f>'Table No.  of slicks'!E5/'Table No. of flight hours'!E6</f>
        <v>0.68085106382978722</v>
      </c>
      <c r="F5" s="3">
        <f>'Table No.  of slicks'!F5/'Table No. of flight hours'!F6</f>
        <v>4.7058823529411766</v>
      </c>
      <c r="G5" s="3">
        <f>'Table No.  of slicks'!G5/'Table No. of flight hours'!G6</f>
        <v>5.7464788732394361</v>
      </c>
      <c r="H5" s="3">
        <f>'Table No.  of slicks'!H5/'Table No. of flight hours'!H6</f>
        <v>3.6279069767441858</v>
      </c>
      <c r="I5" s="3">
        <f>'Table No.  of slicks'!I5/'Table No. of flight hours'!I6</f>
        <v>8.4705882352941178</v>
      </c>
      <c r="J5" s="3">
        <f>'Table No.  of slicks'!J5/'Table No. of flight hours'!J6</f>
        <v>5.891472868217055</v>
      </c>
      <c r="K5" s="3">
        <f>'Table No.  of slicks'!K5/'Table No. of flight hours'!K6</f>
        <v>9.8393351800554019</v>
      </c>
      <c r="L5" s="3">
        <f>'Table No.  of slicks'!L5/'Table No. of flight hours'!L6</f>
        <v>3.4285714285714284</v>
      </c>
      <c r="M5" s="3">
        <f>'Table No.  of slicks'!M5/'Table No. of flight hours'!M6</f>
        <v>9.75</v>
      </c>
      <c r="N5" s="3">
        <f>'Table No.  of slicks'!N5/'Table No. of flight hours'!N6</f>
        <v>6.1241379310344826</v>
      </c>
      <c r="O5" s="3">
        <f>'Table No.  of slicks'!O5/'Table No. of flight hours'!O6</f>
        <v>6.6971552592822254</v>
      </c>
      <c r="P5" s="3">
        <f>'Table No.  of slicks'!P5/'Table No. of flight hours'!P6</f>
        <v>9.0684550584771415</v>
      </c>
      <c r="Q5" s="3">
        <f>'Table No.  of slicks'!Q5/'Table No. of flight hours'!Q6</f>
        <v>7.7865528281750276</v>
      </c>
      <c r="R5" s="3">
        <f>'Table No.  of slicks'!R5/'Table No. of flight hours'!R6</f>
        <v>12.32781839168911</v>
      </c>
      <c r="S5" s="3">
        <f>'Table No.  of slicks'!S5/'Table No. of flight hours'!S6</f>
        <v>11.952044266830617</v>
      </c>
      <c r="T5" s="3">
        <f>'Table No.  of slicks'!T5/'Table No. of flight hours'!T6</f>
        <v>9.1672218520986011</v>
      </c>
      <c r="U5" s="3">
        <f>'Table No.  of slicks'!U5/'Table No. of flight hours'!U6</f>
        <v>11.110815484900892</v>
      </c>
      <c r="V5" s="3">
        <f>'Table No.  of slicks'!V5/'Table No. of flight hours'!V6</f>
        <v>16.070681236921644</v>
      </c>
      <c r="W5" s="3">
        <f>'Table No.  of slicks'!W5/'Table No. of flight hours'!W6</f>
        <v>11.378002528445005</v>
      </c>
      <c r="X5" s="3">
        <f>'Table No.  of slicks'!X5/'Table No. of flight hours'!X6</f>
        <v>8.1773218538193806</v>
      </c>
      <c r="Y5" s="3">
        <f>'Table No.  of slicks'!Y5/'Table No. of flight hours'!Y6</f>
        <v>10.375574169143475</v>
      </c>
      <c r="Z5" s="3">
        <f>'Table No.  of slicks'!Z5/'Table No. of flight hours'!Z6</f>
        <v>12.127074126573834</v>
      </c>
      <c r="AA5" s="3">
        <f>'Table No.  of slicks'!AA5/'Table No. of flight hours'!AA6</f>
        <v>8.3654982276486809</v>
      </c>
      <c r="AB5" s="3">
        <f>'Table No.  of slicks'!AB5/'Table No. of flight hours'!AB6</f>
        <v>3.7321169396641092</v>
      </c>
      <c r="AC5" s="3">
        <f>'Table No.  of slicks'!AC5/'Table No. of flight hours'!AC6</f>
        <v>0.791015625</v>
      </c>
      <c r="AD5" s="3">
        <f>'Table No.  of slicks'!AD5/'Table No. of flight hours'!AD6</f>
        <v>1.060643260495949</v>
      </c>
    </row>
    <row r="6" spans="1:30" x14ac:dyDescent="0.2">
      <c r="A6" t="s">
        <v>35</v>
      </c>
      <c r="B6" s="3"/>
      <c r="C6" s="3"/>
      <c r="D6" s="3"/>
      <c r="E6" s="3"/>
      <c r="F6" s="3">
        <f>'Table No.  of slicks'!F6/'Table No. of flight hours'!F7</f>
        <v>0.96644295302013428</v>
      </c>
      <c r="G6" s="3">
        <f>'Table No.  of slicks'!G6/'Table No. of flight hours'!G7</f>
        <v>0.7567567567567568</v>
      </c>
      <c r="H6" s="3">
        <f>'Table No.  of slicks'!H6/'Table No. of flight hours'!H7</f>
        <v>0.25806451612903225</v>
      </c>
      <c r="I6" s="3">
        <f>'Table No.  of slicks'!I6/'Table No. of flight hours'!I7</f>
        <v>1.6842105263157894</v>
      </c>
      <c r="J6" s="3">
        <f>'Table No.  of slicks'!J6/'Table No. of flight hours'!J7</f>
        <v>2.5063819911812488</v>
      </c>
      <c r="K6" s="3">
        <f>'Table No.  of slicks'!K6/'Table No. of flight hours'!K7</f>
        <v>3.2313341493268051</v>
      </c>
      <c r="L6" s="3">
        <f>'Table No.  of slicks'!L6/'Table No. of flight hours'!L7</f>
        <v>1.2111425111021397</v>
      </c>
      <c r="M6" s="3">
        <f>'Table No.  of slicks'!M6/'Table No. of flight hours'!M7</f>
        <v>0.72672218016654055</v>
      </c>
      <c r="N6" s="3">
        <f>'Table No.  of slicks'!N6/'Table No. of flight hours'!N7</f>
        <v>2.6336110546636862</v>
      </c>
      <c r="O6" s="3">
        <f>'Table No.  of slicks'!O6/'Table No. of flight hours'!O7</f>
        <v>1.0304449648711944</v>
      </c>
      <c r="P6" s="3">
        <f>'Table No.  of slicks'!P6/'Table No. of flight hours'!P7</f>
        <v>1.4141994826099455</v>
      </c>
      <c r="Q6" s="3">
        <f>'Table No.  of slicks'!Q6/'Table No. of flight hours'!Q7</f>
        <v>1.4475271411338961</v>
      </c>
      <c r="R6" s="3">
        <f>'Table No.  of slicks'!R6/'Table No. of flight hours'!R7</f>
        <v>1.6020539152759947</v>
      </c>
      <c r="S6" s="3">
        <f>'Table No.  of slicks'!S6/'Table No. of flight hours'!S7</f>
        <v>0.74849379799173066</v>
      </c>
      <c r="T6" s="3">
        <f>'Table No.  of slicks'!T6/'Table No. of flight hours'!T7</f>
        <v>1.2248369719308194</v>
      </c>
      <c r="U6" s="3">
        <f>'Table No.  of slicks'!U6/'Table No. of flight hours'!U7</f>
        <v>0.63608562691131498</v>
      </c>
      <c r="V6" s="3">
        <f>'Table No.  of slicks'!V6/'Table No. of flight hours'!V7</f>
        <v>0.5596579867858531</v>
      </c>
      <c r="W6" s="3">
        <f>'Table No.  of slicks'!W6/'Table No. of flight hours'!W7</f>
        <v>0.18064516129032257</v>
      </c>
      <c r="X6" s="3">
        <f>'Table No.  of slicks'!X6/'Table No. of flight hours'!X7</f>
        <v>0.60235294117647054</v>
      </c>
      <c r="Y6" s="3">
        <f>'Table No.  of slicks'!Y6/'Table No. of flight hours'!Y7</f>
        <v>0.13859480269489896</v>
      </c>
      <c r="Z6" s="3">
        <f>'Table No.  of slicks'!Z6/'Table No. of flight hours'!Z7</f>
        <v>0.69498069498069492</v>
      </c>
      <c r="AA6" s="3">
        <f>'Table No.  of slicks'!AA6/'Table No. of flight hours'!AA7</f>
        <v>0.68571428571428572</v>
      </c>
      <c r="AB6" s="3">
        <f>'Table No.  of slicks'!AB6/'Table No. of flight hours'!AB7</f>
        <v>5.2980132450331126E-2</v>
      </c>
      <c r="AC6" s="3">
        <f>'Table No.  of slicks'!AC6/'Table No. of flight hours'!AC7</f>
        <v>0</v>
      </c>
      <c r="AD6" s="3">
        <f>'Table No.  of slicks'!AD6/'Table No. of flight hours'!AD7</f>
        <v>0.38400000000000001</v>
      </c>
    </row>
    <row r="7" spans="1:30" x14ac:dyDescent="0.2">
      <c r="A7" t="s">
        <v>38</v>
      </c>
      <c r="B7" s="3">
        <f>'Table No.  of slicks'!B7/'Table No. of flight hours'!B8</f>
        <v>7.2222222222222223</v>
      </c>
      <c r="C7" s="3">
        <f>'Table No.  of slicks'!C7/'Table No. of flight hours'!C8</f>
        <v>3.1224489795918369</v>
      </c>
      <c r="D7" s="3">
        <f>'Table No.  of slicks'!D7/'Table No. of flight hours'!D8</f>
        <v>4.9541284403669721</v>
      </c>
      <c r="E7" s="3">
        <f>'Table No.  of slicks'!E7/'Table No. of flight hours'!E8</f>
        <v>4.8688524590163933</v>
      </c>
      <c r="F7" s="3">
        <f>'Table No.  of slicks'!F7/'Table No. of flight hours'!F8</f>
        <v>4.6550079491255962</v>
      </c>
      <c r="G7" s="3">
        <f>'Table No.  of slicks'!G7/'Table No. of flight hours'!G8</f>
        <v>3.326732673267327</v>
      </c>
      <c r="H7" s="3">
        <f>'Table No.  of slicks'!H7/'Table No. of flight hours'!H8</f>
        <v>3.71830985915493</v>
      </c>
      <c r="I7" s="3">
        <f>'Table No.  of slicks'!I7/'Table No. of flight hours'!I8</f>
        <v>3.8216560509554136</v>
      </c>
      <c r="J7" s="3">
        <f>'Table No.  of slicks'!J7/'Table No. of flight hours'!J8</f>
        <v>3.3874382498235707</v>
      </c>
      <c r="K7" s="3">
        <f>'Table No.  of slicks'!K7/'Table No. of flight hours'!K8</f>
        <v>2.8297362110311752</v>
      </c>
      <c r="L7" s="3">
        <f>'Table No.  of slicks'!L7/'Table No. of flight hours'!L8</f>
        <v>2.9061553985872859</v>
      </c>
      <c r="M7" s="3">
        <f>'Table No.  of slicks'!M7/'Table No. of flight hours'!M8</f>
        <v>2.4662983425414362</v>
      </c>
      <c r="N7" s="3">
        <f>'Table No.  of slicks'!N7/'Table No. of flight hours'!N8</f>
        <v>2.4933687002652523</v>
      </c>
      <c r="O7" s="3">
        <f>'Table No.  of slicks'!O7/'Table No. of flight hours'!O8</f>
        <v>1.9151819322459223</v>
      </c>
      <c r="P7" s="3">
        <f>'Table No.  of slicks'!P7/'Table No. of flight hours'!P8</f>
        <v>3.207126948775056</v>
      </c>
      <c r="Q7" s="3">
        <f>'Table No.  of slicks'!Q7/'Table No. of flight hours'!Q8</f>
        <v>1.4516651665166516</v>
      </c>
      <c r="R7" s="3">
        <f>'Table No.  of slicks'!R7/'Table No. of flight hours'!R8</f>
        <v>2.1389821751485405</v>
      </c>
      <c r="S7" s="3">
        <f>'Table No.  of slicks'!S7/'Table No. of flight hours'!S8</f>
        <v>1.3784301212507974</v>
      </c>
      <c r="T7" s="3">
        <f>'Table No.  of slicks'!T7/'Table No. of flight hours'!T8</f>
        <v>1.487859479938006</v>
      </c>
      <c r="U7" s="3">
        <f>'Table No.  of slicks'!U7/'Table No. of flight hours'!U8</f>
        <v>0.91187335092348287</v>
      </c>
      <c r="V7" s="3">
        <f>'Table No.  of slicks'!V7/'Table No. of flight hours'!V8</f>
        <v>1.1471457621433514</v>
      </c>
      <c r="W7" s="3">
        <f>'Table No.  of slicks'!W7/'Table No. of flight hours'!W8</f>
        <v>0.75135460565924128</v>
      </c>
      <c r="X7" s="3">
        <f>'Table No.  of slicks'!X7/'Table No. of flight hours'!X8</f>
        <v>0.8104970626517044</v>
      </c>
      <c r="Y7" s="3">
        <f>'Table No.  of slicks'!Y7/'Table No. of flight hours'!Y8</f>
        <v>1.1430327239207252</v>
      </c>
      <c r="Z7" s="3">
        <f>'Table No.  of slicks'!Z7/'Table No. of flight hours'!Z8</f>
        <v>1.1738639688976213</v>
      </c>
      <c r="AA7" s="3">
        <f>'Table No.  of slicks'!AA7/'Table No. of flight hours'!AA8</f>
        <v>0.71270957497267529</v>
      </c>
      <c r="AB7" s="3">
        <f>'Table No.  of slicks'!AB7/'Table No. of flight hours'!AB8</f>
        <v>0.29851871395725754</v>
      </c>
      <c r="AC7" s="3">
        <f>'Table No.  of slicks'!AC7/'Table No. of flight hours'!AC8</f>
        <v>0.26632143517662293</v>
      </c>
      <c r="AD7" s="3">
        <f>'Table No.  of slicks'!AD7/'Table No. of flight hours'!AD8</f>
        <v>8.9804954863655501E-2</v>
      </c>
    </row>
    <row r="8" spans="1:30" x14ac:dyDescent="0.2">
      <c r="A8" t="s">
        <v>1</v>
      </c>
      <c r="B8" s="3">
        <f>'Table No.  of slicks'!B9/'Table No. of flight hours'!B10</f>
        <v>13.407407407407407</v>
      </c>
      <c r="C8" s="3">
        <f>'Table No.  of slicks'!C9/'Table No. of flight hours'!C10</f>
        <v>9.3200568990042676</v>
      </c>
      <c r="D8" s="3">
        <f>'Table No.  of slicks'!D9/'Table No. of flight hours'!D10</f>
        <v>8.4809815950920235</v>
      </c>
      <c r="E8" s="3">
        <f>'Table No.  of slicks'!E9/'Table No. of flight hours'!E10</f>
        <v>9.2871012482662962</v>
      </c>
      <c r="F8" s="3">
        <f>'Table No.  of slicks'!F9/'Table No. of flight hours'!F10</f>
        <v>7.1570073761854589</v>
      </c>
      <c r="G8" s="3">
        <f>'Table No.  of slicks'!G9/'Table No. of flight hours'!G10</f>
        <v>6.9743589743589745</v>
      </c>
      <c r="H8" s="3">
        <f>'Table No.  of slicks'!H9/'Table No. of flight hours'!H10</f>
        <v>6.6086956521739131</v>
      </c>
      <c r="I8" s="3">
        <f>'Table No.  of slicks'!I9/'Table No. of flight hours'!I10</f>
        <v>19.076288659793814</v>
      </c>
      <c r="J8" s="3">
        <f>'Table No.  of slicks'!J9/'Table No. of flight hours'!J10</f>
        <v>14.973436861463014</v>
      </c>
      <c r="K8" s="3">
        <f>'Table No.  of slicks'!K9/'Table No. of flight hours'!K10</f>
        <v>16.615384615384617</v>
      </c>
      <c r="L8" s="3">
        <f>'Table No.  of slicks'!L9/'Table No. of flight hours'!L10</f>
        <v>5.8705035971223021</v>
      </c>
      <c r="M8" s="3">
        <f>'Table No.  of slicks'!M9/'Table No. of flight hours'!M10</f>
        <v>11.305785123966944</v>
      </c>
      <c r="N8" s="3">
        <f>'Table No.  of slicks'!N9/'Table No. of flight hours'!N10</f>
        <v>6.3504986769794414</v>
      </c>
      <c r="O8" s="3">
        <f>'Table No.  of slicks'!O9/'Table No. of flight hours'!O10</f>
        <v>14.194425560842966</v>
      </c>
      <c r="P8" s="3">
        <f>'Table No.  of slicks'!P9/'Table No. of flight hours'!P10</f>
        <v>6.7105897477101086</v>
      </c>
      <c r="Q8" s="3">
        <f>'Table No.  of slicks'!Q9/'Table No. of flight hours'!Q10</f>
        <v>5.5058823529411764</v>
      </c>
      <c r="R8" s="3">
        <f>'Table No.  of slicks'!R9/'Table No. of flight hours'!R10</f>
        <v>5.4405737704918034</v>
      </c>
      <c r="S8" s="3">
        <f>'Table No.  of slicks'!S9/'Table No. of flight hours'!S10</f>
        <v>5.1201075088190837</v>
      </c>
      <c r="T8" s="3">
        <f>'Table No.  of slicks'!T9/'Table No. of flight hours'!T10</f>
        <v>4.8793006656508142</v>
      </c>
      <c r="U8" s="3">
        <f>'Table No.  of slicks'!U9/'Table No. of flight hours'!U10</f>
        <v>5.0015620692823672</v>
      </c>
      <c r="V8" s="3">
        <f>'Table No.  of slicks'!V9/'Table No. of flight hours'!V10</f>
        <v>4.4932058379466531</v>
      </c>
      <c r="W8" s="3">
        <f>'Table No.  of slicks'!W9/'Table No. of flight hours'!W10</f>
        <v>4.8934662052287043</v>
      </c>
      <c r="X8" s="3">
        <f>'Table No.  of slicks'!X9/'Table No. of flight hours'!X10</f>
        <v>3.5798632691112493</v>
      </c>
      <c r="Y8" s="3">
        <f>'Table No.  of slicks'!Y9/'Table No. of flight hours'!Y10</f>
        <v>4.1133063556296126</v>
      </c>
      <c r="Z8" s="3">
        <f>'Table No.  of slicks'!Z9/'Table No. of flight hours'!Z10</f>
        <v>4.3493877551020406</v>
      </c>
      <c r="AA8" s="3">
        <f>'Table No.  of slicks'!AA9/'Table No. of flight hours'!AA10</f>
        <v>4.3662650602409636</v>
      </c>
      <c r="AB8" s="3">
        <f>'Table No.  of slicks'!AB9/'Table No. of flight hours'!AB10</f>
        <v>0.35896237438653894</v>
      </c>
      <c r="AC8" s="3">
        <f>'Table No.  of slicks'!AC9/'Table No. of flight hours'!AC10</f>
        <v>0.20996762999037649</v>
      </c>
      <c r="AD8" s="3">
        <f>'Table No.  of slicks'!AD9/'Table No. of flight hours'!AD10</f>
        <v>0.69316333832043198</v>
      </c>
    </row>
    <row r="9" spans="1:30" x14ac:dyDescent="0.2">
      <c r="A9" t="s">
        <v>2</v>
      </c>
      <c r="B9" s="3">
        <f>'Table No.  of slicks'!B10/'Table No. of flight hours'!B11</f>
        <v>2.605156037991859</v>
      </c>
      <c r="C9" s="3">
        <f>'Table No.  of slicks'!C10/'Table No. of flight hours'!C11</f>
        <v>2.2278481012658227</v>
      </c>
      <c r="D9" s="3">
        <f>'Table No.  of slicks'!D10/'Table No. of flight hours'!D11</f>
        <v>3.4537444933920707</v>
      </c>
      <c r="E9" s="3">
        <f>'Table No.  of slicks'!E10/'Table No. of flight hours'!E11</f>
        <v>2.8016528925619832</v>
      </c>
      <c r="F9" s="3">
        <f>'Table No.  of slicks'!F10/'Table No. of flight hours'!F11</f>
        <v>2.1168687982359429</v>
      </c>
      <c r="G9" s="3">
        <f>'Table No.  of slicks'!G10/'Table No. of flight hours'!G11</f>
        <v>4.0851063829787231</v>
      </c>
      <c r="H9" s="3">
        <f>'Table No.  of slicks'!H10/'Table No. of flight hours'!H11</f>
        <v>5.7674418604651159</v>
      </c>
      <c r="I9" s="3">
        <f>'Table No.  of slicks'!I10/'Table No. of flight hours'!I11</f>
        <v>2.9568788501026693</v>
      </c>
      <c r="J9" s="3">
        <f>'Table No.  of slicks'!J10/'Table No. of flight hours'!J11</f>
        <v>3.1718061674008813</v>
      </c>
      <c r="K9" s="3">
        <f>'Table No.  of slicks'!K10/'Table No. of flight hours'!K11</f>
        <v>2.7982062780269055</v>
      </c>
      <c r="L9" s="3">
        <f>'Table No.  of slicks'!L10/'Table No. of flight hours'!L11</f>
        <v>2.8077314343845372</v>
      </c>
      <c r="M9" s="3">
        <f>'Table No.  of slicks'!M10/'Table No. of flight hours'!M11</f>
        <v>3.7631686402613309</v>
      </c>
      <c r="N9" s="3">
        <f>'Table No.  of slicks'!N10/'Table No. of flight hours'!N11</f>
        <v>2.2036727879799667</v>
      </c>
      <c r="O9" s="3">
        <f>'Table No.  of slicks'!O10/'Table No. of flight hours'!O11</f>
        <v>1.3820731096644969</v>
      </c>
      <c r="P9" s="3">
        <f>'Table No.  of slicks'!P10/'Table No. of flight hours'!P11</f>
        <v>3.4512609551064206</v>
      </c>
      <c r="Q9" s="3">
        <f>'Table No.  of slicks'!Q10/'Table No. of flight hours'!Q11</f>
        <v>0.84670306593868128</v>
      </c>
      <c r="R9" s="3">
        <f>'Table No.  of slicks'!R10/'Table No. of flight hours'!R11</f>
        <v>1.1767741935483871</v>
      </c>
      <c r="S9" s="3">
        <f>'Table No.  of slicks'!S10/'Table No. of flight hours'!S11</f>
        <v>1.5424164524421595</v>
      </c>
      <c r="T9" s="3">
        <f>'Table No.  of slicks'!T10/'Table No. of flight hours'!T11</f>
        <v>1.4608695652173913</v>
      </c>
      <c r="U9" s="3">
        <f>'Table No.  of slicks'!U10/'Table No. of flight hours'!U11</f>
        <v>1.4180539273153574</v>
      </c>
      <c r="V9" s="3">
        <f>'Table No.  of slicks'!V10/'Table No. of flight hours'!V11</f>
        <v>1.5</v>
      </c>
      <c r="W9" s="3">
        <f>'Table No.  of slicks'!W10/'Table No. of flight hours'!W11</f>
        <v>2.5043478260869563</v>
      </c>
      <c r="X9" s="3">
        <f>'Table No.  of slicks'!X10/'Table No. of flight hours'!X11</f>
        <v>1.1162790697674418</v>
      </c>
      <c r="Y9" s="3">
        <f>'Table No.  of slicks'!Y10/'Table No. of flight hours'!Y11</f>
        <v>2.2576687116564416</v>
      </c>
      <c r="Z9" s="3">
        <f>'Table No.  of slicks'!Z10/'Table No. of flight hours'!Z11</f>
        <v>1.1655629139072847</v>
      </c>
      <c r="AA9" s="3">
        <f>'Table No.  of slicks'!AA10/'Table No. of flight hours'!AA11</f>
        <v>1.9736842105263159</v>
      </c>
      <c r="AB9" s="3">
        <f>'Table No.  of slicks'!AB10/'Table No. of flight hours'!AB11</f>
        <v>1.4718909710391821</v>
      </c>
      <c r="AC9" s="3">
        <f>'Table No.  of slicks'!AC10/'Table No. of flight hours'!AC11</f>
        <v>1.352112676056338</v>
      </c>
      <c r="AD9" s="3">
        <f>'Table No.  of slicks'!AD10/'Table No. of flight hours'!AD11</f>
        <v>0.95142052369857788</v>
      </c>
    </row>
    <row r="10" spans="1:30" x14ac:dyDescent="0.2">
      <c r="A10" t="s">
        <v>36</v>
      </c>
      <c r="B10" s="3">
        <f>'Table No.  of slicks'!B11/'Table No. of flight hours'!B12</f>
        <v>7.3411764705882359</v>
      </c>
      <c r="C10" s="3">
        <f>'Table No.  of slicks'!C11/'Table No. of flight hours'!C12</f>
        <v>4.6753246753246751</v>
      </c>
      <c r="D10" s="3">
        <f>'Table No.  of slicks'!D11/'Table No. of flight hours'!D12</f>
        <v>1.2307692307692308</v>
      </c>
      <c r="E10" s="3">
        <f>'Table No.  of slicks'!E11/'Table No. of flight hours'!E12</f>
        <v>1.2972972972972974</v>
      </c>
      <c r="F10" s="3">
        <f>'Table No.  of slicks'!F11/'Table No. of flight hours'!F12</f>
        <v>0.79120879120879128</v>
      </c>
      <c r="G10" s="3">
        <f>'Table No.  of slicks'!G11/'Table No. of flight hours'!G12</f>
        <v>2.4</v>
      </c>
      <c r="H10" s="3">
        <f>'Table No.  of slicks'!H11/'Table No. of flight hours'!H12</f>
        <v>3.1304347826086958</v>
      </c>
      <c r="I10" s="3">
        <f>'Table No.  of slicks'!I11/'Table No. of flight hours'!I12</f>
        <v>1.7777777777777777</v>
      </c>
      <c r="J10" s="3">
        <f>'Table No.  of slicks'!J11/'Table No. of flight hours'!J12</f>
        <v>3.0491803278688527</v>
      </c>
      <c r="K10" s="3">
        <f>'Table No.  of slicks'!K11/'Table No. of flight hours'!K12</f>
        <v>2.8761651131824237</v>
      </c>
      <c r="L10" s="3">
        <f>'Table No.  of slicks'!L11/'Table No. of flight hours'!L12</f>
        <v>2.1052631578947367</v>
      </c>
      <c r="M10" s="3">
        <f>'Table No.  of slicks'!M11/'Table No. of flight hours'!M12</f>
        <v>3.4659820282413354</v>
      </c>
      <c r="N10" s="3">
        <f>'Table No.  of slicks'!N11/'Table No. of flight hours'!N12</f>
        <v>2.4258760107816713</v>
      </c>
      <c r="O10" s="3">
        <f>'Table No.  of slicks'!O11/'Table No. of flight hours'!O12</f>
        <v>1.1048593350383631</v>
      </c>
      <c r="P10" s="3">
        <f>'Table No.  of slicks'!P11/'Table No. of flight hours'!P12</f>
        <v>0.90668681526256134</v>
      </c>
      <c r="Q10" s="3">
        <f>'Table No.  of slicks'!Q11/'Table No. of flight hours'!Q12</f>
        <v>1.17820324005891</v>
      </c>
      <c r="R10" s="3">
        <f>'Table No.  of slicks'!R11/'Table No. of flight hours'!R12</f>
        <v>1.0331467929401634</v>
      </c>
      <c r="S10" s="3">
        <f>'Table No.  of slicks'!S11/'Table No. of flight hours'!S12</f>
        <v>0.89999999999999991</v>
      </c>
      <c r="T10" s="3">
        <f>'Table No.  of slicks'!T11/'Table No. of flight hours'!T12</f>
        <v>0.8089887640449438</v>
      </c>
      <c r="U10" s="3">
        <f>'Table No.  of slicks'!U11/'Table No. of flight hours'!U12</f>
        <v>0.70588235294117652</v>
      </c>
      <c r="V10" s="3">
        <f>'Table No.  of slicks'!V11/'Table No. of flight hours'!V12</f>
        <v>0.5106382978723405</v>
      </c>
      <c r="W10" s="3">
        <f>'Table No.  of slicks'!W11/'Table No. of flight hours'!W12</f>
        <v>0.2831858407079646</v>
      </c>
      <c r="X10" s="3">
        <f>'Table No.  of slicks'!X11/'Table No. of flight hours'!X12</f>
        <v>0.76190476190476186</v>
      </c>
      <c r="Y10" s="3">
        <f>'Table No.  of slicks'!Y11/'Table No. of flight hours'!Y12</f>
        <v>2.5794392523364489</v>
      </c>
      <c r="Z10" s="3">
        <f>'Table No.  of slicks'!Z11/'Table No. of flight hours'!Z12</f>
        <v>1.4004862799583191</v>
      </c>
      <c r="AA10" s="3">
        <f>'Table No.  of slicks'!AA11/'Table No. of flight hours'!AA12</f>
        <v>1.6721311475409837</v>
      </c>
      <c r="AB10" s="3">
        <f>'Table No.  of slicks'!AB11/'Table No. of flight hours'!AB12</f>
        <v>0.80038907802403947</v>
      </c>
      <c r="AC10" s="3">
        <f>'Table No.  of slicks'!AC11/'Table No. of flight hours'!AC12</f>
        <v>1.0127294465152261</v>
      </c>
      <c r="AD10" s="3" t="e">
        <f>'Table No.  of slicks'!AD11/'Table No. of flight hours'!AD12</f>
        <v>#DIV/0!</v>
      </c>
    </row>
    <row r="11" spans="1:30" x14ac:dyDescent="0.2">
      <c r="A11" t="s">
        <v>3</v>
      </c>
      <c r="B11" s="3">
        <f>'Table No.  of slicks'!B12/'Table No. of flight hours'!B13</f>
        <v>7.7978339350180512</v>
      </c>
      <c r="C11" s="3">
        <f>'Table No.  of slicks'!C12/'Table No. of flight hours'!C13</f>
        <v>5.9124087591240881</v>
      </c>
      <c r="D11" s="3">
        <f>'Table No.  of slicks'!D12/'Table No. of flight hours'!D13</f>
        <v>7.2075471698113205</v>
      </c>
      <c r="E11" s="3">
        <f>'Table No.  of slicks'!E12/'Table No. of flight hours'!E13</f>
        <v>6.3810930576070906</v>
      </c>
      <c r="F11" s="3">
        <f>'Table No.  of slicks'!F12/'Table No. of flight hours'!F13</f>
        <v>5.2266666666666666</v>
      </c>
      <c r="G11" s="3">
        <f>'Table No.  of slicks'!G12/'Table No. of flight hours'!G13</f>
        <v>4.8663594470046085</v>
      </c>
      <c r="H11" s="3">
        <f>'Table No.  of slicks'!H12/'Table No. of flight hours'!H13</f>
        <v>2.6422018348623855</v>
      </c>
      <c r="I11" s="3">
        <f>'Table No.  of slicks'!I12/'Table No. of flight hours'!I13</f>
        <v>2.4895104895104896</v>
      </c>
      <c r="J11" s="3">
        <f>'Table No.  of slicks'!J12/'Table No. of flight hours'!J13</f>
        <v>1.9690844233055886</v>
      </c>
      <c r="K11" s="3">
        <f>'Table No.  of slicks'!K12/'Table No. of flight hours'!K13</f>
        <v>1.8609625668449197</v>
      </c>
      <c r="L11" s="3">
        <f>'Table No.  of slicks'!L12/'Table No. of flight hours'!L13</f>
        <v>2.7820710973724885</v>
      </c>
      <c r="M11" s="3">
        <f>'Table No.  of slicks'!M12/'Table No. of flight hours'!M13</f>
        <v>2.0441640378548893</v>
      </c>
      <c r="N11" s="3">
        <f>'Table No.  of slicks'!N12/'Table No. of flight hours'!N13</f>
        <v>3.0286806883365198</v>
      </c>
      <c r="O11" s="3">
        <f>'Table No.  of slicks'!O12/'Table No. of flight hours'!O13</f>
        <v>1.0648464163822526</v>
      </c>
      <c r="P11" s="3">
        <f>'Table No.  of slicks'!P12/'Table No. of flight hours'!P13</f>
        <v>1.8651026392961876</v>
      </c>
      <c r="Q11" s="3">
        <f>'Table No.  of slicks'!Q12/'Table No. of flight hours'!Q13</f>
        <v>1.5</v>
      </c>
      <c r="R11" s="3">
        <f>'Table No.  of slicks'!R12/'Table No. of flight hours'!R13</f>
        <v>1.0048309178743962</v>
      </c>
      <c r="S11" s="3">
        <f>'Table No.  of slicks'!S12/'Table No. of flight hours'!S13</f>
        <v>4.3421599889089144</v>
      </c>
      <c r="T11" s="3">
        <f>'Table No.  of slicks'!T12/'Table No. of flight hours'!T13</f>
        <v>2.9090909090909092</v>
      </c>
      <c r="U11" s="3">
        <f>'Table No.  of slicks'!U12/'Table No. of flight hours'!U13</f>
        <v>1.5011441647597255</v>
      </c>
      <c r="V11" s="3">
        <f>'Table No.  of slicks'!V12/'Table No. of flight hours'!V13</f>
        <v>0.47372873390356235</v>
      </c>
      <c r="W11" s="3">
        <f>'Table No.  of slicks'!W12/'Table No. of flight hours'!W13</f>
        <v>1.7146782688344402</v>
      </c>
      <c r="X11" s="3">
        <f>'Table No.  of slicks'!X12/'Table No. of flight hours'!X13</f>
        <v>1.9591836734693877</v>
      </c>
      <c r="Y11" s="3">
        <f>'Table No.  of slicks'!Y12/'Table No. of flight hours'!Y13</f>
        <v>4.5610859728506785</v>
      </c>
      <c r="Z11" s="3">
        <f>'Table No.  of slicks'!Z12/'Table No. of flight hours'!Z13</f>
        <v>0.85663295657346805</v>
      </c>
      <c r="AA11" s="3">
        <f>'Table No.  of slicks'!AA12/'Table No. of flight hours'!AA13</f>
        <v>1.7338952438290187</v>
      </c>
      <c r="AB11" s="3">
        <f>'Table No.  of slicks'!AB12/'Table No. of flight hours'!AB13</f>
        <v>1.0434782608695652</v>
      </c>
      <c r="AC11" s="3">
        <f>'Table No.  of slicks'!AC12/'Table No. of flight hours'!AC13</f>
        <v>0.88452088452088451</v>
      </c>
      <c r="AD11" s="3">
        <f>'Table No.  of slicks'!AD12/'Table No. of flight hours'!AD13</f>
        <v>3.6554850407978234</v>
      </c>
    </row>
  </sheetData>
  <phoneticPr fontId="6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1048557"/>
  <sheetViews>
    <sheetView zoomScaleNormal="100" workbookViewId="0">
      <selection activeCell="N9" sqref="N9"/>
    </sheetView>
  </sheetViews>
  <sheetFormatPr defaultRowHeight="12" x14ac:dyDescent="0.2"/>
  <cols>
    <col min="1" max="1" width="11" style="23" customWidth="1"/>
    <col min="2" max="2" width="9.28515625" style="23" customWidth="1"/>
    <col min="3" max="3" width="9.140625" style="23" customWidth="1"/>
    <col min="4" max="4" width="9.28515625" style="23" bestFit="1" customWidth="1"/>
    <col min="5" max="5" width="8.140625" style="23" customWidth="1"/>
    <col min="6" max="6" width="9" style="23" customWidth="1"/>
    <col min="7" max="7" width="6.85546875" style="23" customWidth="1"/>
    <col min="8" max="8" width="8.42578125" style="23" customWidth="1"/>
    <col min="9" max="9" width="9.140625" style="23" customWidth="1"/>
    <col min="10" max="10" width="8.5703125" style="23" customWidth="1"/>
    <col min="11" max="13" width="10.140625" style="23" customWidth="1"/>
    <col min="14" max="17" width="9" style="23" customWidth="1"/>
    <col min="18" max="19" width="12.42578125" style="23" customWidth="1"/>
    <col min="20" max="22" width="11.28515625" style="23" customWidth="1"/>
    <col min="23" max="23" width="10.85546875" style="23" customWidth="1"/>
    <col min="24" max="24" width="9.140625" style="23"/>
    <col min="25" max="25" width="10.5703125" style="23" customWidth="1"/>
    <col min="26" max="26" width="8.5703125" style="23" bestFit="1" customWidth="1"/>
    <col min="27" max="16384" width="9.140625" style="23"/>
  </cols>
  <sheetData>
    <row r="1" spans="1:31" x14ac:dyDescent="0.2">
      <c r="A1" s="22" t="s">
        <v>75</v>
      </c>
    </row>
    <row r="2" spans="1:31" ht="28.5" customHeight="1" x14ac:dyDescent="0.2">
      <c r="A2" s="110" t="s">
        <v>10</v>
      </c>
      <c r="B2" s="110" t="s">
        <v>26</v>
      </c>
      <c r="C2" s="110"/>
      <c r="D2" s="110"/>
      <c r="E2" s="110" t="s">
        <v>49</v>
      </c>
      <c r="F2" s="110"/>
      <c r="G2" s="110"/>
      <c r="H2" s="110" t="s">
        <v>52</v>
      </c>
      <c r="I2" s="110"/>
      <c r="J2" s="110"/>
      <c r="K2" s="110" t="s">
        <v>50</v>
      </c>
      <c r="L2" s="110"/>
      <c r="M2" s="110"/>
      <c r="N2" s="110"/>
      <c r="O2" s="110" t="s">
        <v>67</v>
      </c>
      <c r="P2" s="110" t="s">
        <v>47</v>
      </c>
      <c r="Q2" s="110" t="s">
        <v>53</v>
      </c>
      <c r="R2" s="110"/>
      <c r="S2" s="110"/>
      <c r="T2" s="110"/>
      <c r="U2" s="110" t="s">
        <v>54</v>
      </c>
      <c r="V2" s="110" t="s">
        <v>55</v>
      </c>
      <c r="W2" s="110"/>
      <c r="X2" s="110"/>
      <c r="Y2" s="110"/>
      <c r="AA2" s="22" t="s">
        <v>76</v>
      </c>
      <c r="AB2" s="22" t="s">
        <v>77</v>
      </c>
      <c r="AC2" s="22" t="s">
        <v>78</v>
      </c>
    </row>
    <row r="3" spans="1:31" x14ac:dyDescent="0.2">
      <c r="A3" s="110"/>
      <c r="B3" s="44" t="s">
        <v>12</v>
      </c>
      <c r="C3" s="44" t="s">
        <v>13</v>
      </c>
      <c r="D3" s="44" t="s">
        <v>25</v>
      </c>
      <c r="E3" s="44" t="s">
        <v>12</v>
      </c>
      <c r="F3" s="44" t="s">
        <v>13</v>
      </c>
      <c r="G3" s="44" t="s">
        <v>25</v>
      </c>
      <c r="H3" s="44" t="s">
        <v>12</v>
      </c>
      <c r="I3" s="44" t="s">
        <v>13</v>
      </c>
      <c r="J3" s="44" t="s">
        <v>25</v>
      </c>
      <c r="K3" s="44" t="s">
        <v>16</v>
      </c>
      <c r="L3" s="44" t="s">
        <v>17</v>
      </c>
      <c r="M3" s="44" t="s">
        <v>51</v>
      </c>
      <c r="N3" s="44" t="s">
        <v>31</v>
      </c>
      <c r="O3" s="110"/>
      <c r="P3" s="110"/>
      <c r="Q3" s="44" t="s">
        <v>16</v>
      </c>
      <c r="R3" s="44" t="s">
        <v>17</v>
      </c>
      <c r="S3" s="44" t="s">
        <v>51</v>
      </c>
      <c r="T3" s="44" t="s">
        <v>31</v>
      </c>
      <c r="U3" s="110"/>
      <c r="V3" s="44" t="s">
        <v>16</v>
      </c>
      <c r="W3" s="44" t="s">
        <v>17</v>
      </c>
      <c r="X3" s="44" t="s">
        <v>51</v>
      </c>
      <c r="Y3" s="44" t="s">
        <v>31</v>
      </c>
      <c r="AA3" s="22" t="e">
        <f>J4-(K4+L4+M4+N4)</f>
        <v>#REF!</v>
      </c>
      <c r="AB3" s="22" t="e">
        <f>P4-(Q4+R4+S4+T4)</f>
        <v>#REF!</v>
      </c>
      <c r="AC3" s="22" t="e">
        <f>U4-(V4+W4+X4+Y4)</f>
        <v>#REF!</v>
      </c>
    </row>
    <row r="4" spans="1:31" s="37" customFormat="1" x14ac:dyDescent="0.2">
      <c r="A4" s="32" t="e">
        <f>#REF!</f>
        <v>#REF!</v>
      </c>
      <c r="B4" s="29" t="e">
        <f>#REF!</f>
        <v>#REF!</v>
      </c>
      <c r="C4" s="29" t="e">
        <f>#REF!</f>
        <v>#REF!</v>
      </c>
      <c r="D4" s="29" t="e">
        <f>#REF!</f>
        <v>#REF!</v>
      </c>
      <c r="E4" s="32" t="e">
        <f>#REF!</f>
        <v>#REF!</v>
      </c>
      <c r="F4" s="32" t="e">
        <f>#REF!</f>
        <v>#REF!</v>
      </c>
      <c r="G4" s="32" t="e">
        <f>#REF!</f>
        <v>#REF!</v>
      </c>
      <c r="H4" s="32" t="e">
        <f>#REF!</f>
        <v>#REF!</v>
      </c>
      <c r="I4" s="32" t="e">
        <f>#REF!</f>
        <v>#REF!</v>
      </c>
      <c r="J4" s="30" t="e">
        <f>#REF!</f>
        <v>#REF!</v>
      </c>
      <c r="K4" s="32" t="e">
        <f>#REF!</f>
        <v>#REF!</v>
      </c>
      <c r="L4" s="32" t="e">
        <f>#REF!</f>
        <v>#REF!</v>
      </c>
      <c r="M4" s="32" t="e">
        <f>#REF!</f>
        <v>#REF!</v>
      </c>
      <c r="N4" s="32" t="e">
        <f>#REF!</f>
        <v>#REF!</v>
      </c>
      <c r="O4" s="32" t="e">
        <f>#REF!</f>
        <v>#REF!</v>
      </c>
      <c r="P4" s="32" t="e">
        <f>#REF!</f>
        <v>#REF!</v>
      </c>
      <c r="Q4" s="32" t="e">
        <f>#REF!</f>
        <v>#REF!</v>
      </c>
      <c r="R4" s="32" t="e">
        <f>#REF!</f>
        <v>#REF!</v>
      </c>
      <c r="S4" s="32" t="e">
        <f>#REF!</f>
        <v>#REF!</v>
      </c>
      <c r="T4" s="32" t="e">
        <f>#REF!</f>
        <v>#REF!</v>
      </c>
      <c r="U4" s="32" t="e">
        <f>#REF!</f>
        <v>#REF!</v>
      </c>
      <c r="V4" s="32" t="e">
        <f>#REF!</f>
        <v>#REF!</v>
      </c>
      <c r="W4" s="32" t="e">
        <f>#REF!</f>
        <v>#REF!</v>
      </c>
      <c r="X4" s="32" t="e">
        <f>#REF!</f>
        <v>#REF!</v>
      </c>
      <c r="Y4" s="32" t="e">
        <f>#REF!</f>
        <v>#REF!</v>
      </c>
    </row>
    <row r="5" spans="1:31" s="37" customFormat="1" x14ac:dyDescent="0.2">
      <c r="A5" s="33"/>
      <c r="B5" s="38"/>
      <c r="C5" s="38"/>
      <c r="D5" s="3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31" s="37" customFormat="1" x14ac:dyDescent="0.2">
      <c r="A6" s="40" t="s">
        <v>69</v>
      </c>
      <c r="B6" s="38"/>
      <c r="C6" s="38"/>
      <c r="D6" s="38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31" s="37" customFormat="1" ht="48" x14ac:dyDescent="0.2">
      <c r="A7" s="43" t="s">
        <v>10</v>
      </c>
      <c r="B7" s="42" t="s">
        <v>29</v>
      </c>
      <c r="C7" s="42" t="s">
        <v>44</v>
      </c>
      <c r="D7" s="42" t="s">
        <v>42</v>
      </c>
      <c r="E7" s="42" t="s">
        <v>43</v>
      </c>
      <c r="F7" s="42" t="s">
        <v>45</v>
      </c>
      <c r="G7" s="42" t="s">
        <v>46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31" s="37" customFormat="1" x14ac:dyDescent="0.2">
      <c r="A8" s="32" t="str">
        <f>SatelliteDetections!A12</f>
        <v>Total</v>
      </c>
      <c r="B8" s="32">
        <f>SatelliteDetections!B12</f>
        <v>2615</v>
      </c>
      <c r="C8" s="32">
        <f>SatelliteDetections!C12</f>
        <v>120</v>
      </c>
      <c r="D8" s="32">
        <f>SatelliteDetections!D12</f>
        <v>102</v>
      </c>
      <c r="E8" s="32">
        <f>SatelliteDetections!E12</f>
        <v>27</v>
      </c>
      <c r="F8" s="32">
        <f>SatelliteDetections!F12</f>
        <v>48</v>
      </c>
      <c r="G8" s="32">
        <f>SatelliteDetections!G12</f>
        <v>936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31" s="37" customFormat="1" x14ac:dyDescent="0.2">
      <c r="A9" s="33"/>
      <c r="B9" s="38"/>
      <c r="C9" s="38"/>
      <c r="D9" s="38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31" s="37" customFormat="1" x14ac:dyDescent="0.2">
      <c r="A10" s="40" t="s">
        <v>70</v>
      </c>
      <c r="B10" s="38"/>
      <c r="C10" s="38"/>
      <c r="D10" s="3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31" s="37" customFormat="1" ht="27" customHeight="1" x14ac:dyDescent="0.2">
      <c r="A11" s="100" t="s">
        <v>10</v>
      </c>
      <c r="B11" s="108" t="s">
        <v>11</v>
      </c>
      <c r="C11" s="102" t="s">
        <v>26</v>
      </c>
      <c r="D11" s="103"/>
      <c r="E11" s="118"/>
      <c r="F11" s="102" t="s">
        <v>27</v>
      </c>
      <c r="G11" s="103"/>
      <c r="H11" s="104"/>
      <c r="I11" s="119" t="s">
        <v>52</v>
      </c>
      <c r="J11" s="120"/>
      <c r="K11" s="121"/>
      <c r="L11" s="105" t="s">
        <v>50</v>
      </c>
      <c r="M11" s="106"/>
      <c r="N11" s="106"/>
      <c r="O11" s="111"/>
      <c r="P11" s="108" t="s">
        <v>67</v>
      </c>
      <c r="Q11" s="123" t="s">
        <v>41</v>
      </c>
      <c r="R11" s="105" t="s">
        <v>53</v>
      </c>
      <c r="S11" s="106"/>
      <c r="T11" s="106"/>
      <c r="U11" s="111"/>
      <c r="V11" s="108" t="s">
        <v>58</v>
      </c>
      <c r="W11" s="105" t="s">
        <v>55</v>
      </c>
      <c r="X11" s="106"/>
      <c r="Y11" s="106"/>
      <c r="Z11" s="111"/>
      <c r="AB11" s="33" t="s">
        <v>76</v>
      </c>
      <c r="AC11" s="33" t="s">
        <v>77</v>
      </c>
      <c r="AD11" s="33" t="s">
        <v>78</v>
      </c>
    </row>
    <row r="12" spans="1:31" s="37" customFormat="1" x14ac:dyDescent="0.2">
      <c r="A12" s="117"/>
      <c r="B12" s="117"/>
      <c r="C12" s="43" t="s">
        <v>12</v>
      </c>
      <c r="D12" s="43" t="s">
        <v>13</v>
      </c>
      <c r="E12" s="43" t="s">
        <v>14</v>
      </c>
      <c r="F12" s="43" t="s">
        <v>12</v>
      </c>
      <c r="G12" s="43" t="s">
        <v>13</v>
      </c>
      <c r="H12" s="43" t="s">
        <v>14</v>
      </c>
      <c r="I12" s="43" t="s">
        <v>12</v>
      </c>
      <c r="J12" s="43" t="s">
        <v>13</v>
      </c>
      <c r="K12" s="43" t="s">
        <v>14</v>
      </c>
      <c r="L12" s="43" t="s">
        <v>16</v>
      </c>
      <c r="M12" s="43" t="s">
        <v>17</v>
      </c>
      <c r="N12" s="43" t="s">
        <v>51</v>
      </c>
      <c r="O12" s="43" t="s">
        <v>31</v>
      </c>
      <c r="P12" s="122"/>
      <c r="Q12" s="124"/>
      <c r="R12" s="43" t="s">
        <v>16</v>
      </c>
      <c r="S12" s="43" t="s">
        <v>17</v>
      </c>
      <c r="T12" s="43" t="s">
        <v>51</v>
      </c>
      <c r="U12" s="43" t="s">
        <v>31</v>
      </c>
      <c r="V12" s="109"/>
      <c r="W12" s="43" t="s">
        <v>16</v>
      </c>
      <c r="X12" s="43" t="s">
        <v>17</v>
      </c>
      <c r="Y12" s="43" t="s">
        <v>51</v>
      </c>
      <c r="Z12" s="43" t="s">
        <v>31</v>
      </c>
      <c r="AB12" s="33" t="e">
        <f>K13-(L13+M13+N13+O13)</f>
        <v>#REF!</v>
      </c>
      <c r="AC12" s="33" t="e">
        <f>Q13-(R13+S13+T13+U13)</f>
        <v>#REF!</v>
      </c>
      <c r="AD12" s="33" t="e">
        <f>V13-(W13+X13+Y13+Z13)</f>
        <v>#REF!</v>
      </c>
    </row>
    <row r="13" spans="1:31" s="37" customFormat="1" x14ac:dyDescent="0.2">
      <c r="A13" s="32" t="e">
        <f>#REF!</f>
        <v>#REF!</v>
      </c>
      <c r="B13" s="32" t="e">
        <f>#REF!</f>
        <v>#REF!</v>
      </c>
      <c r="C13" s="32" t="e">
        <f>#REF!</f>
        <v>#REF!</v>
      </c>
      <c r="D13" s="32" t="e">
        <f>#REF!</f>
        <v>#REF!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2" t="e">
        <f>#REF!</f>
        <v>#REF!</v>
      </c>
      <c r="K13" s="32" t="e">
        <f>#REF!</f>
        <v>#REF!</v>
      </c>
      <c r="L13" s="32" t="e">
        <f>#REF!</f>
        <v>#REF!</v>
      </c>
      <c r="M13" s="32" t="e">
        <f>#REF!</f>
        <v>#REF!</v>
      </c>
      <c r="N13" s="32" t="e">
        <f>#REF!</f>
        <v>#REF!</v>
      </c>
      <c r="O13" s="32" t="e">
        <f>#REF!</f>
        <v>#REF!</v>
      </c>
      <c r="P13" s="32" t="e">
        <f>#REF!</f>
        <v>#REF!</v>
      </c>
      <c r="Q13" s="32" t="e">
        <f>#REF!</f>
        <v>#REF!</v>
      </c>
      <c r="R13" s="32" t="e">
        <f>#REF!</f>
        <v>#REF!</v>
      </c>
      <c r="S13" s="32" t="e">
        <f>#REF!</f>
        <v>#REF!</v>
      </c>
      <c r="T13" s="32" t="e">
        <f>#REF!</f>
        <v>#REF!</v>
      </c>
      <c r="U13" s="32" t="e">
        <f>#REF!</f>
        <v>#REF!</v>
      </c>
      <c r="V13" s="32" t="e">
        <f>#REF!</f>
        <v>#REF!</v>
      </c>
      <c r="W13" s="32" t="e">
        <f>#REF!</f>
        <v>#REF!</v>
      </c>
      <c r="X13" s="32" t="e">
        <f>#REF!</f>
        <v>#REF!</v>
      </c>
      <c r="Y13" s="32" t="e">
        <f>#REF!</f>
        <v>#REF!</v>
      </c>
      <c r="Z13" s="32" t="e">
        <f>#REF!</f>
        <v>#REF!</v>
      </c>
    </row>
    <row r="14" spans="1:31" s="37" customFormat="1" x14ac:dyDescent="0.2">
      <c r="A14" s="33"/>
      <c r="B14" s="38"/>
      <c r="C14" s="38"/>
      <c r="D14" s="38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31" s="37" customFormat="1" x14ac:dyDescent="0.2">
      <c r="A15" s="40" t="s">
        <v>71</v>
      </c>
      <c r="B15" s="38"/>
      <c r="C15" s="38"/>
      <c r="D15" s="38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31" s="37" customFormat="1" ht="24.75" customHeight="1" x14ac:dyDescent="0.2">
      <c r="A16" s="131" t="s">
        <v>10</v>
      </c>
      <c r="B16" s="133" t="s">
        <v>11</v>
      </c>
      <c r="C16" s="110" t="s">
        <v>26</v>
      </c>
      <c r="D16" s="110"/>
      <c r="E16" s="110"/>
      <c r="F16" s="110" t="s">
        <v>48</v>
      </c>
      <c r="G16" s="110"/>
      <c r="H16" s="110"/>
      <c r="I16" s="110" t="s">
        <v>52</v>
      </c>
      <c r="J16" s="110"/>
      <c r="K16" s="110"/>
      <c r="L16" s="110" t="s">
        <v>50</v>
      </c>
      <c r="M16" s="110"/>
      <c r="N16" s="110"/>
      <c r="O16" s="110"/>
      <c r="P16" s="110" t="s">
        <v>72</v>
      </c>
      <c r="Q16" s="110" t="s">
        <v>73</v>
      </c>
      <c r="R16" s="110" t="s">
        <v>47</v>
      </c>
      <c r="S16" s="110" t="s">
        <v>53</v>
      </c>
      <c r="T16" s="110"/>
      <c r="U16" s="110"/>
      <c r="V16" s="110"/>
      <c r="W16" s="133" t="s">
        <v>54</v>
      </c>
      <c r="X16" s="110" t="s">
        <v>55</v>
      </c>
      <c r="Y16" s="110"/>
      <c r="Z16" s="110"/>
      <c r="AA16" s="110"/>
      <c r="AC16" s="33" t="s">
        <v>76</v>
      </c>
      <c r="AD16" s="33" t="s">
        <v>77</v>
      </c>
      <c r="AE16" s="33" t="s">
        <v>78</v>
      </c>
    </row>
    <row r="17" spans="1:31" s="37" customFormat="1" ht="24" x14ac:dyDescent="0.2">
      <c r="A17" s="132"/>
      <c r="B17" s="134"/>
      <c r="C17" s="36" t="s">
        <v>12</v>
      </c>
      <c r="D17" s="36" t="s">
        <v>13</v>
      </c>
      <c r="E17" s="36" t="s">
        <v>25</v>
      </c>
      <c r="F17" s="36" t="s">
        <v>12</v>
      </c>
      <c r="G17" s="36" t="s">
        <v>13</v>
      </c>
      <c r="H17" s="36" t="s">
        <v>25</v>
      </c>
      <c r="I17" s="36" t="s">
        <v>12</v>
      </c>
      <c r="J17" s="36" t="s">
        <v>13</v>
      </c>
      <c r="K17" s="36" t="s">
        <v>25</v>
      </c>
      <c r="L17" s="36" t="s">
        <v>16</v>
      </c>
      <c r="M17" s="36" t="s">
        <v>17</v>
      </c>
      <c r="N17" s="36" t="s">
        <v>51</v>
      </c>
      <c r="O17" s="36" t="s">
        <v>31</v>
      </c>
      <c r="P17" s="133"/>
      <c r="Q17" s="133"/>
      <c r="R17" s="133"/>
      <c r="S17" s="36" t="s">
        <v>16</v>
      </c>
      <c r="T17" s="36" t="s">
        <v>17</v>
      </c>
      <c r="U17" s="36" t="s">
        <v>51</v>
      </c>
      <c r="V17" s="36" t="s">
        <v>31</v>
      </c>
      <c r="W17" s="134"/>
      <c r="X17" s="36" t="s">
        <v>16</v>
      </c>
      <c r="Y17" s="36" t="s">
        <v>17</v>
      </c>
      <c r="Z17" s="36" t="s">
        <v>51</v>
      </c>
      <c r="AA17" s="41" t="s">
        <v>31</v>
      </c>
      <c r="AC17" s="33" t="e">
        <f>(K18)-(L18+M18+N18+O18)</f>
        <v>#REF!</v>
      </c>
      <c r="AD17" s="33" t="e">
        <f>R18-(S18+T18+U18+V18)</f>
        <v>#REF!</v>
      </c>
      <c r="AE17" s="33" t="e">
        <f>W18-(X18+Y18+Z18+AA18)</f>
        <v>#REF!</v>
      </c>
    </row>
    <row r="18" spans="1:31" s="37" customFormat="1" x14ac:dyDescent="0.2">
      <c r="A18" s="32" t="e">
        <f>#REF!</f>
        <v>#REF!</v>
      </c>
      <c r="B18" s="32" t="e">
        <f>#REF!</f>
        <v>#REF!</v>
      </c>
      <c r="C18" s="45" t="e">
        <f>#REF!</f>
        <v>#REF!</v>
      </c>
      <c r="D18" s="45" t="e">
        <f>#REF!</f>
        <v>#REF!</v>
      </c>
      <c r="E18" s="29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#REF!</f>
        <v>#REF!</v>
      </c>
      <c r="J18" s="32" t="e">
        <f>#REF!</f>
        <v>#REF!</v>
      </c>
      <c r="K18" s="32" t="e">
        <f>#REF!</f>
        <v>#REF!</v>
      </c>
      <c r="L18" s="32" t="e">
        <f>#REF!</f>
        <v>#REF!</v>
      </c>
      <c r="M18" s="32" t="e">
        <f>#REF!</f>
        <v>#REF!</v>
      </c>
      <c r="N18" s="32" t="e">
        <f>#REF!</f>
        <v>#REF!</v>
      </c>
      <c r="O18" s="32" t="e">
        <f>#REF!</f>
        <v>#REF!</v>
      </c>
      <c r="P18" s="32" t="e">
        <f>#REF!</f>
        <v>#REF!</v>
      </c>
      <c r="Q18" s="32" t="e">
        <f>#REF!</f>
        <v>#REF!</v>
      </c>
      <c r="R18" s="32" t="e">
        <f>#REF!</f>
        <v>#REF!</v>
      </c>
      <c r="S18" s="32" t="e">
        <f>#REF!</f>
        <v>#REF!</v>
      </c>
      <c r="T18" s="32" t="e">
        <f>#REF!</f>
        <v>#REF!</v>
      </c>
      <c r="U18" s="32" t="e">
        <f>#REF!</f>
        <v>#REF!</v>
      </c>
      <c r="V18" s="32" t="e">
        <f>#REF!</f>
        <v>#REF!</v>
      </c>
      <c r="W18" s="32" t="e">
        <f>#REF!</f>
        <v>#REF!</v>
      </c>
      <c r="X18" s="32" t="e">
        <f>#REF!</f>
        <v>#REF!</v>
      </c>
      <c r="Y18" s="32" t="e">
        <f>#REF!</f>
        <v>#REF!</v>
      </c>
      <c r="Z18" s="32" t="e">
        <f>#REF!</f>
        <v>#REF!</v>
      </c>
      <c r="AA18" s="32" t="e">
        <f>#REF!</f>
        <v>#REF!</v>
      </c>
    </row>
    <row r="19" spans="1:31" s="37" customFormat="1" x14ac:dyDescent="0.2">
      <c r="A19" s="33"/>
      <c r="B19" s="38"/>
      <c r="C19" s="38"/>
      <c r="D19" s="38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31" s="37" customFormat="1" x14ac:dyDescent="0.2">
      <c r="A20" s="40" t="s">
        <v>74</v>
      </c>
      <c r="B20" s="38"/>
      <c r="C20" s="38"/>
      <c r="D20" s="38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31" s="37" customFormat="1" ht="38.25" customHeight="1" x14ac:dyDescent="0.2">
      <c r="A21" s="112" t="s">
        <v>10</v>
      </c>
      <c r="B21" s="114" t="s">
        <v>11</v>
      </c>
      <c r="C21" s="115" t="s">
        <v>26</v>
      </c>
      <c r="D21" s="115"/>
      <c r="E21" s="116"/>
      <c r="F21" s="125" t="s">
        <v>27</v>
      </c>
      <c r="G21" s="126"/>
      <c r="H21" s="127"/>
      <c r="I21" s="128" t="s">
        <v>33</v>
      </c>
      <c r="J21" s="129"/>
      <c r="K21" s="114" t="s">
        <v>59</v>
      </c>
      <c r="L21" s="128" t="s">
        <v>30</v>
      </c>
      <c r="M21" s="135"/>
      <c r="N21" s="136"/>
      <c r="O21" s="33"/>
      <c r="P21" s="33" t="s">
        <v>76</v>
      </c>
      <c r="R21" s="33"/>
      <c r="S21" s="33"/>
      <c r="T21" s="33"/>
      <c r="U21" s="33"/>
      <c r="V21" s="33"/>
      <c r="W21" s="33"/>
      <c r="X21" s="33"/>
      <c r="Y21" s="33"/>
    </row>
    <row r="22" spans="1:31" s="37" customFormat="1" ht="12" customHeight="1" x14ac:dyDescent="0.2">
      <c r="A22" s="113"/>
      <c r="B22" s="113"/>
      <c r="C22" s="49" t="s">
        <v>12</v>
      </c>
      <c r="D22" s="49" t="s">
        <v>13</v>
      </c>
      <c r="E22" s="49" t="s">
        <v>14</v>
      </c>
      <c r="F22" s="49" t="s">
        <v>12</v>
      </c>
      <c r="G22" s="49" t="s">
        <v>13</v>
      </c>
      <c r="H22" s="49" t="s">
        <v>14</v>
      </c>
      <c r="I22" s="50" t="s">
        <v>12</v>
      </c>
      <c r="J22" s="50" t="s">
        <v>13</v>
      </c>
      <c r="K22" s="130"/>
      <c r="L22" s="49" t="s">
        <v>16</v>
      </c>
      <c r="M22" s="49" t="s">
        <v>17</v>
      </c>
      <c r="N22" s="49" t="s">
        <v>31</v>
      </c>
      <c r="O22" s="33"/>
      <c r="P22" s="33"/>
      <c r="R22" s="33"/>
      <c r="S22" s="33"/>
      <c r="T22" s="33"/>
      <c r="U22" s="33"/>
      <c r="V22" s="33"/>
      <c r="W22" s="33"/>
      <c r="X22" s="33"/>
      <c r="Y22" s="33"/>
    </row>
    <row r="23" spans="1:31" s="37" customFormat="1" x14ac:dyDescent="0.2">
      <c r="A23" s="46" t="e">
        <f>#REF!</f>
        <v>#REF!</v>
      </c>
      <c r="B23" s="46" t="e">
        <f>#REF!</f>
        <v>#REF!</v>
      </c>
      <c r="C23" s="47" t="e">
        <f>#REF!</f>
        <v>#REF!</v>
      </c>
      <c r="D23" s="46" t="e">
        <f>#REF!</f>
        <v>#REF!</v>
      </c>
      <c r="E23" s="46" t="e">
        <f>#REF!</f>
        <v>#REF!</v>
      </c>
      <c r="F23" s="46" t="e">
        <f>#REF!</f>
        <v>#REF!</v>
      </c>
      <c r="G23" s="46" t="e">
        <f>#REF!</f>
        <v>#REF!</v>
      </c>
      <c r="H23" s="46" t="e">
        <f>#REF!</f>
        <v>#REF!</v>
      </c>
      <c r="I23" s="46" t="e">
        <f>#REF!</f>
        <v>#REF!</v>
      </c>
      <c r="J23" s="46" t="e">
        <f>#REF!</f>
        <v>#REF!</v>
      </c>
      <c r="K23" s="46" t="e">
        <f>#REF!</f>
        <v>#REF!</v>
      </c>
      <c r="L23" s="46" t="e">
        <f>#REF!</f>
        <v>#REF!</v>
      </c>
      <c r="M23" s="46" t="e">
        <f>#REF!</f>
        <v>#REF!</v>
      </c>
      <c r="N23" s="46" t="e">
        <f>#REF!</f>
        <v>#REF!</v>
      </c>
      <c r="O23" s="33"/>
      <c r="P23" s="33" t="e">
        <f>((I23+J23)-(L23+M23+N23))</f>
        <v>#REF!</v>
      </c>
      <c r="R23" s="33"/>
      <c r="S23" s="33"/>
      <c r="T23" s="33"/>
      <c r="U23" s="33"/>
      <c r="V23" s="33"/>
      <c r="W23" s="33"/>
      <c r="X23" s="33"/>
      <c r="Y23" s="33"/>
    </row>
    <row r="24" spans="1:31" s="37" customFormat="1" x14ac:dyDescent="0.2">
      <c r="A24" s="33"/>
      <c r="B24" s="33"/>
      <c r="C24" s="48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31" x14ac:dyDescent="0.2">
      <c r="A25" s="22" t="s">
        <v>57</v>
      </c>
      <c r="X25" s="25"/>
    </row>
    <row r="27" spans="1:31" s="24" customFormat="1" ht="38.25" customHeight="1" x14ac:dyDescent="0.2">
      <c r="A27" s="100" t="s">
        <v>10</v>
      </c>
      <c r="B27" s="102" t="s">
        <v>26</v>
      </c>
      <c r="C27" s="103"/>
      <c r="D27" s="104"/>
      <c r="E27" s="102" t="s">
        <v>27</v>
      </c>
      <c r="F27" s="103"/>
      <c r="G27" s="104"/>
      <c r="H27" s="105" t="s">
        <v>32</v>
      </c>
      <c r="I27" s="106"/>
      <c r="J27" s="107"/>
      <c r="K27" s="108" t="s">
        <v>59</v>
      </c>
      <c r="L27" s="105" t="s">
        <v>30</v>
      </c>
      <c r="M27" s="106"/>
      <c r="N27" s="106"/>
      <c r="O27" s="107"/>
      <c r="P27" s="108" t="s">
        <v>64</v>
      </c>
      <c r="Q27" s="108" t="s">
        <v>54</v>
      </c>
      <c r="S27" s="52"/>
      <c r="T27" s="52"/>
      <c r="U27" s="52"/>
    </row>
    <row r="28" spans="1:31" s="24" customFormat="1" ht="61.5" customHeight="1" x14ac:dyDescent="0.2">
      <c r="A28" s="101"/>
      <c r="B28" s="26" t="s">
        <v>12</v>
      </c>
      <c r="C28" s="26" t="s">
        <v>13</v>
      </c>
      <c r="D28" s="26" t="s">
        <v>14</v>
      </c>
      <c r="E28" s="26" t="s">
        <v>12</v>
      </c>
      <c r="F28" s="26" t="s">
        <v>13</v>
      </c>
      <c r="G28" s="26" t="s">
        <v>14</v>
      </c>
      <c r="H28" s="26" t="s">
        <v>12</v>
      </c>
      <c r="I28" s="26" t="s">
        <v>13</v>
      </c>
      <c r="J28" s="26" t="s">
        <v>15</v>
      </c>
      <c r="K28" s="109"/>
      <c r="L28" s="27" t="s">
        <v>16</v>
      </c>
      <c r="M28" s="27" t="s">
        <v>17</v>
      </c>
      <c r="N28" s="27" t="s">
        <v>51</v>
      </c>
      <c r="O28" s="27" t="s">
        <v>31</v>
      </c>
      <c r="P28" s="109"/>
      <c r="Q28" s="109"/>
      <c r="S28" s="52"/>
      <c r="T28" s="52"/>
      <c r="U28" s="52"/>
      <c r="V28" s="28"/>
    </row>
    <row r="29" spans="1:31" x14ac:dyDescent="0.2">
      <c r="A29" s="32" t="s">
        <v>25</v>
      </c>
      <c r="B29" s="29" t="e">
        <f>#REF!</f>
        <v>#REF!</v>
      </c>
      <c r="C29" s="29" t="e">
        <f>#REF!</f>
        <v>#REF!</v>
      </c>
      <c r="D29" s="29" t="e">
        <f>#REF!</f>
        <v>#REF!</v>
      </c>
      <c r="E29" s="30" t="e">
        <f>#REF!</f>
        <v>#REF!</v>
      </c>
      <c r="F29" s="30" t="e">
        <f>#REF!</f>
        <v>#REF!</v>
      </c>
      <c r="G29" s="30" t="e">
        <f>#REF!</f>
        <v>#REF!</v>
      </c>
      <c r="H29" s="30" t="e">
        <f>#REF!</f>
        <v>#REF!</v>
      </c>
      <c r="I29" s="30" t="e">
        <f>#REF!</f>
        <v>#REF!</v>
      </c>
      <c r="J29" s="30" t="e">
        <f>#REF!</f>
        <v>#REF!</v>
      </c>
      <c r="K29" s="31" t="e">
        <f>#REF!</f>
        <v>#REF!</v>
      </c>
      <c r="L29" s="30" t="e">
        <f>#REF!</f>
        <v>#REF!</v>
      </c>
      <c r="M29" s="32" t="e">
        <f>#REF!</f>
        <v>#REF!</v>
      </c>
      <c r="N29" s="32" t="e">
        <f>#REF!</f>
        <v>#REF!</v>
      </c>
      <c r="O29" s="32" t="e">
        <f>#REF!</f>
        <v>#REF!</v>
      </c>
      <c r="P29" s="32" t="e">
        <f>#REF!</f>
        <v>#REF!</v>
      </c>
      <c r="Q29" s="32" t="e">
        <f>#REF!</f>
        <v>#REF!</v>
      </c>
      <c r="S29" s="33"/>
      <c r="T29" s="33"/>
      <c r="U29" s="39"/>
    </row>
    <row r="31" spans="1:31" x14ac:dyDescent="0.2">
      <c r="A31" s="33" t="s">
        <v>68</v>
      </c>
      <c r="B31" s="38" t="e">
        <f>B29-C23-C18-C13-B4</f>
        <v>#REF!</v>
      </c>
      <c r="C31" s="38" t="e">
        <f t="shared" ref="C31:D31" si="0">C29-D23-D18-D13-C4</f>
        <v>#REF!</v>
      </c>
      <c r="D31" s="38" t="e">
        <f t="shared" si="0"/>
        <v>#REF!</v>
      </c>
      <c r="E31" s="39" t="e">
        <f>E29-F23-F18-F13-E4</f>
        <v>#REF!</v>
      </c>
      <c r="F31" s="39" t="e">
        <f>F29-G23-G18-G13-F4</f>
        <v>#REF!</v>
      </c>
      <c r="G31" s="39" t="e">
        <f>G29-H23-H18-H13-G4</f>
        <v>#REF!</v>
      </c>
      <c r="H31" s="39" t="e">
        <f>H29-I23-I18-I13-H4</f>
        <v>#REF!</v>
      </c>
      <c r="I31" s="39" t="e">
        <f>I29-J23-J18-J13-I4</f>
        <v>#REF!</v>
      </c>
      <c r="J31" s="39" t="e">
        <f>J29-K18-K13-J4</f>
        <v>#REF!</v>
      </c>
      <c r="K31" s="51" t="e">
        <f>K29-K23-P18-P13-O4</f>
        <v>#REF!</v>
      </c>
      <c r="L31" s="39" t="e">
        <f>L29-L23-L18-S18-X18-L13-R13-W13-K4-Q4-V4</f>
        <v>#REF!</v>
      </c>
      <c r="M31" s="33" t="e">
        <f>M29-M23-M18-M13-L4-R4-S13-T18-W4-X13-Y18</f>
        <v>#REF!</v>
      </c>
      <c r="N31" s="33" t="e">
        <f>N29-N18-U18-Z18-N13-T13-Y13-M4-S4-X4</f>
        <v>#REF!</v>
      </c>
      <c r="O31" s="33" t="e">
        <f>O29-O18-V18-AA18-O13-U13-Z13-N4-T4-Y4</f>
        <v>#REF!</v>
      </c>
      <c r="P31" s="33" t="e">
        <f>P29-R18-Q13-P4</f>
        <v>#REF!</v>
      </c>
      <c r="Q31" s="33" t="e">
        <f>Q29-W18-V13-U4</f>
        <v>#REF!</v>
      </c>
      <c r="R31" s="33"/>
      <c r="S31" s="33"/>
      <c r="T31" s="33"/>
      <c r="U31" s="33"/>
      <c r="V31" s="33"/>
      <c r="W31" s="33"/>
    </row>
    <row r="1048543" ht="11.25" customHeight="1" x14ac:dyDescent="0.2"/>
    <row r="1048557" spans="1:3" x14ac:dyDescent="0.2">
      <c r="A1048557" s="23" t="s">
        <v>34</v>
      </c>
      <c r="B1048557" s="23" t="s">
        <v>47</v>
      </c>
      <c r="C1048557" s="23" t="s">
        <v>40</v>
      </c>
    </row>
  </sheetData>
  <mergeCells count="48">
    <mergeCell ref="R16:R17"/>
    <mergeCell ref="S16:V16"/>
    <mergeCell ref="W16:W17"/>
    <mergeCell ref="X16:AA16"/>
    <mergeCell ref="L21:N21"/>
    <mergeCell ref="P16:P17"/>
    <mergeCell ref="Q16:Q17"/>
    <mergeCell ref="F21:H21"/>
    <mergeCell ref="I21:J21"/>
    <mergeCell ref="K21:K22"/>
    <mergeCell ref="A16:A17"/>
    <mergeCell ref="B16:B17"/>
    <mergeCell ref="C16:E16"/>
    <mergeCell ref="F16:H16"/>
    <mergeCell ref="U2:U3"/>
    <mergeCell ref="V2:Y2"/>
    <mergeCell ref="O2:O3"/>
    <mergeCell ref="A11:A12"/>
    <mergeCell ref="B11:B12"/>
    <mergeCell ref="C11:E11"/>
    <mergeCell ref="F11:H11"/>
    <mergeCell ref="I11:K11"/>
    <mergeCell ref="P11:P12"/>
    <mergeCell ref="Q11:Q12"/>
    <mergeCell ref="R11:U11"/>
    <mergeCell ref="V11:V12"/>
    <mergeCell ref="W11:Z11"/>
    <mergeCell ref="L27:O27"/>
    <mergeCell ref="P27:P28"/>
    <mergeCell ref="Q27:Q28"/>
    <mergeCell ref="A2:A3"/>
    <mergeCell ref="B2:D2"/>
    <mergeCell ref="E2:G2"/>
    <mergeCell ref="H2:J2"/>
    <mergeCell ref="K2:N2"/>
    <mergeCell ref="L11:O11"/>
    <mergeCell ref="P2:P3"/>
    <mergeCell ref="Q2:T2"/>
    <mergeCell ref="I16:K16"/>
    <mergeCell ref="L16:O16"/>
    <mergeCell ref="A21:A22"/>
    <mergeCell ref="B21:B22"/>
    <mergeCell ref="C21:E21"/>
    <mergeCell ref="A27:A28"/>
    <mergeCell ref="B27:D27"/>
    <mergeCell ref="E27:G27"/>
    <mergeCell ref="H27:J27"/>
    <mergeCell ref="K27:K28"/>
  </mergeCells>
  <pageMargins left="0.74803149606299213" right="0.74803149606299213" top="0.98425196850393704" bottom="0.98425196850393704" header="0.51181102362204722" footer="0.51181102362204722"/>
  <pageSetup paperSize="9" scale="10" orientation="landscape" horizontalDpi="300" verticalDpi="300" r:id="rId1"/>
  <headerFooter alignWithMargins="0"/>
  <ignoredErrors>
    <ignoredError sqref="A4:I4 A8:G8 A13:Z13 A18:AA18 A23:N23 B29:I29 C31:D31 I31 K29:Q29 K31:Q31 K4:Y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"/>
  <sheetViews>
    <sheetView tabSelected="1" zoomScale="130" zoomScaleNormal="130" workbookViewId="0">
      <selection activeCell="B24" sqref="B24"/>
    </sheetView>
  </sheetViews>
  <sheetFormatPr defaultRowHeight="12" x14ac:dyDescent="0.2"/>
  <cols>
    <col min="1" max="1" width="12.7109375" style="13" customWidth="1"/>
    <col min="2" max="2" width="10" style="13" bestFit="1" customWidth="1"/>
    <col min="3" max="3" width="19" style="13" bestFit="1" customWidth="1"/>
    <col min="4" max="4" width="20.42578125" style="13" customWidth="1"/>
    <col min="5" max="5" width="16.5703125" style="13" customWidth="1"/>
    <col min="6" max="6" width="18.42578125" style="13" customWidth="1"/>
    <col min="7" max="7" width="12.42578125" style="13" bestFit="1" customWidth="1"/>
    <col min="8" max="16384" width="9.140625" style="13"/>
  </cols>
  <sheetData>
    <row r="1" spans="1:8" ht="12" customHeight="1" x14ac:dyDescent="0.2">
      <c r="A1" s="137" t="s">
        <v>10</v>
      </c>
      <c r="B1" s="139" t="s">
        <v>28</v>
      </c>
      <c r="C1" s="140"/>
      <c r="D1" s="140"/>
      <c r="E1" s="140"/>
      <c r="F1" s="140"/>
      <c r="G1" s="140"/>
      <c r="H1" s="141"/>
    </row>
    <row r="2" spans="1:8" ht="24" x14ac:dyDescent="0.2">
      <c r="A2" s="138"/>
      <c r="B2" s="18" t="s">
        <v>29</v>
      </c>
      <c r="C2" s="18" t="s">
        <v>44</v>
      </c>
      <c r="D2" s="18" t="s">
        <v>42</v>
      </c>
      <c r="E2" s="18" t="s">
        <v>43</v>
      </c>
      <c r="F2" s="19" t="s">
        <v>45</v>
      </c>
      <c r="G2" s="19" t="s">
        <v>46</v>
      </c>
      <c r="H2" s="19" t="s">
        <v>534</v>
      </c>
    </row>
    <row r="3" spans="1:8" x14ac:dyDescent="0.2">
      <c r="A3" s="15" t="s">
        <v>18</v>
      </c>
      <c r="B3" s="11">
        <v>14</v>
      </c>
      <c r="C3" s="11">
        <v>1</v>
      </c>
      <c r="D3" s="11"/>
      <c r="E3" s="11"/>
      <c r="F3" s="11"/>
      <c r="G3" s="11">
        <v>2</v>
      </c>
      <c r="H3" s="11">
        <v>11</v>
      </c>
    </row>
    <row r="4" spans="1:8" x14ac:dyDescent="0.2">
      <c r="A4" s="15" t="s">
        <v>19</v>
      </c>
      <c r="B4" s="11">
        <v>287</v>
      </c>
      <c r="C4" s="11">
        <v>9</v>
      </c>
      <c r="D4" s="11">
        <v>29</v>
      </c>
      <c r="E4" s="11">
        <v>4</v>
      </c>
      <c r="F4" s="11">
        <v>18</v>
      </c>
      <c r="G4" s="11">
        <v>129</v>
      </c>
      <c r="H4" s="11">
        <v>98</v>
      </c>
    </row>
    <row r="5" spans="1:8" x14ac:dyDescent="0.2">
      <c r="A5" s="15" t="s">
        <v>20</v>
      </c>
      <c r="B5" s="11">
        <v>60</v>
      </c>
      <c r="C5" s="11">
        <v>1</v>
      </c>
      <c r="D5" s="11">
        <v>1</v>
      </c>
      <c r="E5" s="11"/>
      <c r="F5" s="11">
        <v>1</v>
      </c>
      <c r="G5" s="11">
        <v>14</v>
      </c>
      <c r="H5" s="11">
        <v>43</v>
      </c>
    </row>
    <row r="6" spans="1:8" x14ac:dyDescent="0.2">
      <c r="A6" s="16" t="s">
        <v>21</v>
      </c>
      <c r="B6" s="12">
        <v>141</v>
      </c>
      <c r="C6" s="12">
        <v>1</v>
      </c>
      <c r="D6" s="12">
        <v>18</v>
      </c>
      <c r="E6" s="12">
        <v>11</v>
      </c>
      <c r="F6" s="12">
        <v>14</v>
      </c>
      <c r="G6" s="12">
        <v>82</v>
      </c>
      <c r="H6" s="12">
        <v>15</v>
      </c>
    </row>
    <row r="7" spans="1:8" x14ac:dyDescent="0.2">
      <c r="A7" s="16" t="s">
        <v>56</v>
      </c>
      <c r="B7" s="12">
        <v>76</v>
      </c>
      <c r="C7" s="12">
        <v>2</v>
      </c>
      <c r="D7" s="12">
        <v>2</v>
      </c>
      <c r="E7" s="12"/>
      <c r="F7" s="12">
        <v>2</v>
      </c>
      <c r="G7" s="12">
        <v>10</v>
      </c>
      <c r="H7" s="12">
        <v>60</v>
      </c>
    </row>
    <row r="8" spans="1:8" x14ac:dyDescent="0.2">
      <c r="A8" s="15" t="s">
        <v>22</v>
      </c>
      <c r="B8" s="11">
        <v>253</v>
      </c>
      <c r="C8" s="11">
        <v>3</v>
      </c>
      <c r="D8" s="11">
        <v>12</v>
      </c>
      <c r="E8" s="11">
        <v>4</v>
      </c>
      <c r="F8" s="11">
        <v>1</v>
      </c>
      <c r="G8" s="11">
        <v>40</v>
      </c>
      <c r="H8" s="11">
        <v>193</v>
      </c>
    </row>
    <row r="9" spans="1:8" x14ac:dyDescent="0.2">
      <c r="A9" s="15" t="s">
        <v>23</v>
      </c>
      <c r="B9" s="11">
        <f>339+212</f>
        <v>551</v>
      </c>
      <c r="C9" s="11">
        <f>45+43</f>
        <v>88</v>
      </c>
      <c r="D9" s="11">
        <v>19</v>
      </c>
      <c r="E9" s="11"/>
      <c r="F9" s="11">
        <f>2+1</f>
        <v>3</v>
      </c>
      <c r="G9" s="11">
        <v>22</v>
      </c>
      <c r="H9" s="11">
        <v>295</v>
      </c>
    </row>
    <row r="10" spans="1:8" x14ac:dyDescent="0.2">
      <c r="A10" s="15" t="s">
        <v>24</v>
      </c>
      <c r="B10" s="14">
        <v>55</v>
      </c>
      <c r="C10" s="11"/>
      <c r="D10" s="14"/>
      <c r="E10" s="11"/>
      <c r="F10" s="11">
        <v>4</v>
      </c>
      <c r="G10" s="11">
        <v>11</v>
      </c>
      <c r="H10" s="11">
        <v>40</v>
      </c>
    </row>
    <row r="11" spans="1:8" x14ac:dyDescent="0.2">
      <c r="A11" s="15" t="s">
        <v>3</v>
      </c>
      <c r="B11" s="11">
        <v>1178</v>
      </c>
      <c r="C11" s="11">
        <v>15</v>
      </c>
      <c r="D11" s="11">
        <v>21</v>
      </c>
      <c r="E11" s="11">
        <v>8</v>
      </c>
      <c r="F11" s="11">
        <v>5</v>
      </c>
      <c r="G11" s="11">
        <v>626</v>
      </c>
      <c r="H11" s="11">
        <v>503</v>
      </c>
    </row>
    <row r="12" spans="1:8" x14ac:dyDescent="0.2">
      <c r="A12" s="17" t="s">
        <v>25</v>
      </c>
      <c r="B12" s="20">
        <f>SUM(B3:B11)</f>
        <v>2615</v>
      </c>
      <c r="C12" s="20">
        <f t="shared" ref="C12:G12" si="0">SUM(C3:C11)</f>
        <v>120</v>
      </c>
      <c r="D12" s="20">
        <f t="shared" si="0"/>
        <v>102</v>
      </c>
      <c r="E12" s="20">
        <f t="shared" si="0"/>
        <v>27</v>
      </c>
      <c r="F12" s="20">
        <f t="shared" si="0"/>
        <v>48</v>
      </c>
      <c r="G12" s="20">
        <f t="shared" si="0"/>
        <v>936</v>
      </c>
      <c r="H12" s="20">
        <f t="shared" ref="H12" si="1">SUM(H3:H11)</f>
        <v>1258</v>
      </c>
    </row>
  </sheetData>
  <mergeCells count="2">
    <mergeCell ref="A1:A2"/>
    <mergeCell ref="B1:H1"/>
  </mergeCells>
  <pageMargins left="0.7" right="0.7" top="0.75" bottom="0.75" header="0.3" footer="0.3"/>
  <pageSetup paperSize="9" orientation="portrait" r:id="rId1"/>
  <ignoredErrors>
    <ignoredError sqref="B9:C9 F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97"/>
  <sheetViews>
    <sheetView zoomScale="60" zoomScaleNormal="60" workbookViewId="0">
      <pane ySplit="1" topLeftCell="A2" activePane="bottomLeft" state="frozen"/>
      <selection pane="bottomLeft" activeCell="X25" sqref="X25"/>
    </sheetView>
  </sheetViews>
  <sheetFormatPr defaultRowHeight="15" x14ac:dyDescent="0.2"/>
  <cols>
    <col min="1" max="1" width="13.42578125" style="61" customWidth="1"/>
    <col min="2" max="2" width="7.5703125" style="61" bestFit="1" customWidth="1"/>
    <col min="3" max="3" width="19.85546875" style="61" bestFit="1" customWidth="1"/>
    <col min="4" max="4" width="15.42578125" style="61" bestFit="1" customWidth="1"/>
    <col min="5" max="5" width="14" style="61" bestFit="1" customWidth="1"/>
    <col min="6" max="6" width="12.5703125" style="61" bestFit="1" customWidth="1"/>
    <col min="7" max="7" width="9.7109375" style="61" bestFit="1" customWidth="1"/>
    <col min="8" max="8" width="15.5703125" style="61" bestFit="1" customWidth="1"/>
    <col min="9" max="9" width="19.42578125" style="61" bestFit="1" customWidth="1"/>
    <col min="10" max="11" width="14.7109375" style="61" bestFit="1" customWidth="1"/>
    <col min="12" max="12" width="10.140625" style="61" bestFit="1" customWidth="1"/>
    <col min="13" max="13" width="8.7109375" style="61" bestFit="1" customWidth="1"/>
    <col min="14" max="14" width="10.5703125" style="61" bestFit="1" customWidth="1"/>
    <col min="15" max="15" width="47" style="61" customWidth="1"/>
    <col min="16" max="16" width="29.42578125" style="61" bestFit="1" customWidth="1"/>
    <col min="17" max="17" width="19.140625" style="61" customWidth="1"/>
    <col min="18" max="16384" width="9.140625" style="61"/>
  </cols>
  <sheetData>
    <row r="1" spans="1:17" x14ac:dyDescent="0.2">
      <c r="A1" s="75" t="s">
        <v>10</v>
      </c>
      <c r="B1" s="60" t="s">
        <v>39</v>
      </c>
      <c r="C1" s="75" t="s">
        <v>83</v>
      </c>
      <c r="D1" s="75" t="s">
        <v>84</v>
      </c>
      <c r="E1" s="75" t="s">
        <v>85</v>
      </c>
      <c r="F1" s="76" t="s">
        <v>86</v>
      </c>
      <c r="G1" s="77" t="s">
        <v>87</v>
      </c>
      <c r="H1" s="77" t="s">
        <v>88</v>
      </c>
      <c r="I1" s="77" t="s">
        <v>89</v>
      </c>
      <c r="J1" s="78" t="s">
        <v>90</v>
      </c>
      <c r="K1" s="78" t="s">
        <v>91</v>
      </c>
      <c r="L1" s="79" t="s">
        <v>92</v>
      </c>
      <c r="M1" s="79" t="s">
        <v>93</v>
      </c>
      <c r="N1" s="79" t="s">
        <v>94</v>
      </c>
      <c r="O1" s="79" t="s">
        <v>95</v>
      </c>
      <c r="P1" s="78" t="s">
        <v>96</v>
      </c>
      <c r="Q1" s="78" t="s">
        <v>97</v>
      </c>
    </row>
    <row r="2" spans="1:17" x14ac:dyDescent="0.2">
      <c r="A2" s="55" t="s">
        <v>18</v>
      </c>
      <c r="B2" s="61">
        <v>2018</v>
      </c>
      <c r="C2" s="55" t="s">
        <v>98</v>
      </c>
      <c r="D2" s="55" t="s">
        <v>2</v>
      </c>
      <c r="E2" s="55" t="s">
        <v>99</v>
      </c>
      <c r="F2" s="65">
        <v>43129</v>
      </c>
      <c r="G2" s="62">
        <v>0.41319444444444442</v>
      </c>
      <c r="H2" s="55">
        <v>15</v>
      </c>
      <c r="I2" s="55">
        <v>250</v>
      </c>
      <c r="J2" s="88">
        <v>51.718299999999999</v>
      </c>
      <c r="K2" s="88">
        <v>2.5750000000000002</v>
      </c>
      <c r="L2" s="68">
        <v>2</v>
      </c>
      <c r="M2" s="68">
        <v>0.2</v>
      </c>
      <c r="N2" s="68">
        <v>0.04</v>
      </c>
      <c r="O2" s="68" t="s">
        <v>65</v>
      </c>
      <c r="P2" s="66"/>
      <c r="Q2" s="66" t="s">
        <v>66</v>
      </c>
    </row>
    <row r="3" spans="1:17" x14ac:dyDescent="0.2">
      <c r="A3" s="55" t="s">
        <v>18</v>
      </c>
      <c r="B3" s="61">
        <v>2018</v>
      </c>
      <c r="C3" s="55" t="s">
        <v>100</v>
      </c>
      <c r="D3" s="55" t="s">
        <v>2</v>
      </c>
      <c r="E3" s="55" t="s">
        <v>99</v>
      </c>
      <c r="F3" s="65">
        <v>43129</v>
      </c>
      <c r="G3" s="62">
        <v>0.42083333333333334</v>
      </c>
      <c r="H3" s="55">
        <v>15</v>
      </c>
      <c r="I3" s="55">
        <v>250</v>
      </c>
      <c r="J3" s="88">
        <v>51.494999999999997</v>
      </c>
      <c r="K3" s="88">
        <v>2.2616999999999998</v>
      </c>
      <c r="L3" s="68">
        <v>1.8</v>
      </c>
      <c r="M3" s="68">
        <v>0.2</v>
      </c>
      <c r="N3" s="68">
        <v>3.5999999999999997E-2</v>
      </c>
      <c r="O3" s="68" t="s">
        <v>65</v>
      </c>
      <c r="P3" s="66"/>
      <c r="Q3" s="66" t="s">
        <v>66</v>
      </c>
    </row>
    <row r="4" spans="1:17" x14ac:dyDescent="0.2">
      <c r="A4" s="55" t="s">
        <v>18</v>
      </c>
      <c r="B4" s="61">
        <v>2018</v>
      </c>
      <c r="C4" s="55" t="s">
        <v>101</v>
      </c>
      <c r="D4" s="55" t="s">
        <v>2</v>
      </c>
      <c r="E4" s="55" t="s">
        <v>99</v>
      </c>
      <c r="F4" s="65">
        <v>43209</v>
      </c>
      <c r="G4" s="62">
        <v>0.37638888888888888</v>
      </c>
      <c r="H4" s="55">
        <v>9</v>
      </c>
      <c r="I4" s="55">
        <v>170</v>
      </c>
      <c r="J4" s="88">
        <v>51.5</v>
      </c>
      <c r="K4" s="88">
        <v>2.6682999999999999</v>
      </c>
      <c r="L4" s="68">
        <v>3.5</v>
      </c>
      <c r="M4" s="68">
        <v>2</v>
      </c>
      <c r="N4" s="68">
        <v>0.7</v>
      </c>
      <c r="O4" s="68" t="s">
        <v>102</v>
      </c>
      <c r="P4" s="66">
        <v>3.7100000000000001E-2</v>
      </c>
      <c r="Q4" s="66" t="s">
        <v>66</v>
      </c>
    </row>
    <row r="5" spans="1:17" x14ac:dyDescent="0.2">
      <c r="A5" s="55" t="s">
        <v>18</v>
      </c>
      <c r="B5" s="61">
        <v>2018</v>
      </c>
      <c r="C5" s="55" t="s">
        <v>103</v>
      </c>
      <c r="D5" s="55" t="s">
        <v>2</v>
      </c>
      <c r="E5" s="55" t="s">
        <v>99</v>
      </c>
      <c r="F5" s="65">
        <v>43209</v>
      </c>
      <c r="G5" s="62">
        <v>0.57291666666666663</v>
      </c>
      <c r="H5" s="55">
        <v>9</v>
      </c>
      <c r="I5" s="55">
        <v>170</v>
      </c>
      <c r="J5" s="88">
        <v>51.388300000000001</v>
      </c>
      <c r="K5" s="88">
        <v>2.59</v>
      </c>
      <c r="L5" s="68">
        <v>3</v>
      </c>
      <c r="M5" s="68">
        <v>1.5</v>
      </c>
      <c r="N5" s="68">
        <v>0.67500000000000004</v>
      </c>
      <c r="O5" s="68" t="s">
        <v>102</v>
      </c>
      <c r="P5" s="66">
        <v>5.33E-2</v>
      </c>
      <c r="Q5" s="66" t="s">
        <v>66</v>
      </c>
    </row>
    <row r="6" spans="1:17" x14ac:dyDescent="0.2">
      <c r="A6" s="55" t="s">
        <v>18</v>
      </c>
      <c r="B6" s="61">
        <v>2018</v>
      </c>
      <c r="C6" s="55" t="s">
        <v>104</v>
      </c>
      <c r="D6" s="55" t="s">
        <v>2</v>
      </c>
      <c r="E6" s="55" t="s">
        <v>99</v>
      </c>
      <c r="F6" s="65">
        <v>43209</v>
      </c>
      <c r="G6" s="62">
        <v>0.52777777777777779</v>
      </c>
      <c r="H6" s="55">
        <v>9</v>
      </c>
      <c r="I6" s="55">
        <v>170</v>
      </c>
      <c r="J6" s="88">
        <v>51.7117</v>
      </c>
      <c r="K6" s="88">
        <v>2.5882999999999998</v>
      </c>
      <c r="L6" s="68">
        <v>15</v>
      </c>
      <c r="M6" s="68">
        <v>0.5</v>
      </c>
      <c r="N6" s="68">
        <v>0.75</v>
      </c>
      <c r="O6" s="68" t="s">
        <v>102</v>
      </c>
      <c r="P6" s="66">
        <v>4.9500000000000002E-2</v>
      </c>
      <c r="Q6" s="66" t="s">
        <v>105</v>
      </c>
    </row>
    <row r="7" spans="1:17" x14ac:dyDescent="0.2">
      <c r="A7" s="55" t="s">
        <v>18</v>
      </c>
      <c r="B7" s="61">
        <v>2018</v>
      </c>
      <c r="C7" s="55" t="s">
        <v>106</v>
      </c>
      <c r="D7" s="55" t="s">
        <v>2</v>
      </c>
      <c r="E7" s="55" t="s">
        <v>99</v>
      </c>
      <c r="F7" s="65">
        <v>43325</v>
      </c>
      <c r="G7" s="62">
        <v>0.63472222222222219</v>
      </c>
      <c r="H7" s="55">
        <v>15</v>
      </c>
      <c r="I7" s="55">
        <v>270</v>
      </c>
      <c r="J7" s="88">
        <v>51.38</v>
      </c>
      <c r="K7" s="88">
        <v>2.3717000000000001</v>
      </c>
      <c r="L7" s="68">
        <v>5</v>
      </c>
      <c r="M7" s="68">
        <v>1</v>
      </c>
      <c r="N7" s="68">
        <v>1.25</v>
      </c>
      <c r="O7" s="68" t="s">
        <v>65</v>
      </c>
      <c r="P7" s="66"/>
      <c r="Q7" s="66" t="s">
        <v>66</v>
      </c>
    </row>
    <row r="8" spans="1:17" x14ac:dyDescent="0.2">
      <c r="A8" s="55" t="s">
        <v>18</v>
      </c>
      <c r="B8" s="61">
        <v>2018</v>
      </c>
      <c r="C8" s="55" t="s">
        <v>107</v>
      </c>
      <c r="D8" s="55" t="s">
        <v>2</v>
      </c>
      <c r="E8" s="55" t="s">
        <v>99</v>
      </c>
      <c r="F8" s="65">
        <v>43379</v>
      </c>
      <c r="G8" s="62">
        <v>0.45</v>
      </c>
      <c r="H8" s="55">
        <v>6</v>
      </c>
      <c r="I8" s="55">
        <v>190</v>
      </c>
      <c r="J8" s="88">
        <v>51.204999999999998</v>
      </c>
      <c r="K8" s="88">
        <v>2.4300000000000002</v>
      </c>
      <c r="L8" s="68">
        <v>5</v>
      </c>
      <c r="M8" s="68">
        <v>1</v>
      </c>
      <c r="N8" s="68">
        <v>0.5</v>
      </c>
      <c r="O8" s="68" t="s">
        <v>102</v>
      </c>
      <c r="P8" s="66">
        <v>0.79</v>
      </c>
      <c r="Q8" s="66" t="s">
        <v>66</v>
      </c>
    </row>
    <row r="9" spans="1:17" x14ac:dyDescent="0.2">
      <c r="A9" s="61" t="s">
        <v>21</v>
      </c>
      <c r="B9" s="55">
        <v>2018</v>
      </c>
      <c r="C9" s="61" t="s">
        <v>108</v>
      </c>
      <c r="D9" s="61" t="s">
        <v>2</v>
      </c>
      <c r="E9" s="61" t="s">
        <v>99</v>
      </c>
      <c r="F9" s="85">
        <v>43150</v>
      </c>
      <c r="G9" s="86">
        <v>0.37083333333430346</v>
      </c>
      <c r="H9" s="61">
        <v>10</v>
      </c>
      <c r="I9" s="61">
        <v>191</v>
      </c>
      <c r="J9" s="88">
        <v>54.5283333333333</v>
      </c>
      <c r="K9" s="88">
        <v>5.7</v>
      </c>
      <c r="L9" s="61">
        <v>6</v>
      </c>
      <c r="M9" s="61">
        <v>0.5</v>
      </c>
      <c r="N9" s="66">
        <v>0.6</v>
      </c>
      <c r="O9" s="61" t="s">
        <v>66</v>
      </c>
      <c r="Q9" s="56" t="s">
        <v>66</v>
      </c>
    </row>
    <row r="10" spans="1:17" x14ac:dyDescent="0.2">
      <c r="A10" s="61" t="s">
        <v>21</v>
      </c>
      <c r="B10" s="57">
        <v>2018</v>
      </c>
      <c r="C10" s="61" t="s">
        <v>109</v>
      </c>
      <c r="D10" s="58" t="s">
        <v>2</v>
      </c>
      <c r="E10" s="81" t="s">
        <v>99</v>
      </c>
      <c r="F10" s="82">
        <v>43152</v>
      </c>
      <c r="G10" s="83">
        <v>0.44027777777777777</v>
      </c>
      <c r="H10" s="81">
        <v>5</v>
      </c>
      <c r="I10" s="81">
        <v>65</v>
      </c>
      <c r="J10" s="89">
        <v>54.211388888888891</v>
      </c>
      <c r="K10" s="89">
        <v>7.4052777777777781</v>
      </c>
      <c r="L10" s="81">
        <v>0.8</v>
      </c>
      <c r="M10" s="81">
        <v>0.1</v>
      </c>
      <c r="N10" s="59"/>
      <c r="O10" s="59" t="s">
        <v>65</v>
      </c>
      <c r="P10" s="56"/>
      <c r="Q10" s="56" t="s">
        <v>66</v>
      </c>
    </row>
    <row r="11" spans="1:17" x14ac:dyDescent="0.2">
      <c r="A11" s="61" t="s">
        <v>21</v>
      </c>
      <c r="B11" s="55">
        <v>2018</v>
      </c>
      <c r="C11" s="61" t="s">
        <v>110</v>
      </c>
      <c r="D11" s="61" t="s">
        <v>2</v>
      </c>
      <c r="E11" s="61" t="s">
        <v>2</v>
      </c>
      <c r="F11" s="82">
        <v>43226</v>
      </c>
      <c r="G11" s="86">
        <v>0.79513888889050577</v>
      </c>
      <c r="H11" s="61">
        <v>8</v>
      </c>
      <c r="I11" s="61">
        <v>165</v>
      </c>
      <c r="J11" s="88">
        <v>54.001666666666701</v>
      </c>
      <c r="K11" s="88">
        <v>6.3816666666666704</v>
      </c>
      <c r="N11" s="66"/>
      <c r="O11" s="61" t="s">
        <v>65</v>
      </c>
      <c r="Q11" s="56" t="s">
        <v>66</v>
      </c>
    </row>
    <row r="12" spans="1:17" x14ac:dyDescent="0.2">
      <c r="A12" s="61" t="s">
        <v>21</v>
      </c>
      <c r="B12" s="55">
        <v>2018</v>
      </c>
      <c r="C12" s="61" t="s">
        <v>111</v>
      </c>
      <c r="D12" s="61" t="s">
        <v>2</v>
      </c>
      <c r="E12" s="61" t="s">
        <v>2</v>
      </c>
      <c r="F12" s="85">
        <v>43227</v>
      </c>
      <c r="G12" s="86">
        <v>0.92361111110949423</v>
      </c>
      <c r="H12" s="61">
        <v>10</v>
      </c>
      <c r="I12" s="61">
        <v>157</v>
      </c>
      <c r="J12" s="88">
        <v>54.2216666666667</v>
      </c>
      <c r="K12" s="88">
        <v>6.7033333333333296</v>
      </c>
      <c r="L12" s="61">
        <v>59.9</v>
      </c>
      <c r="M12" s="61">
        <v>0.4</v>
      </c>
      <c r="N12" s="66">
        <v>11.98</v>
      </c>
      <c r="O12" s="61" t="s">
        <v>66</v>
      </c>
      <c r="Q12" s="56" t="s">
        <v>66</v>
      </c>
    </row>
    <row r="13" spans="1:17" x14ac:dyDescent="0.2">
      <c r="A13" s="61" t="s">
        <v>21</v>
      </c>
      <c r="B13" s="55">
        <v>2018</v>
      </c>
      <c r="C13" s="61" t="s">
        <v>112</v>
      </c>
      <c r="D13" s="61" t="s">
        <v>2</v>
      </c>
      <c r="E13" s="61" t="s">
        <v>99</v>
      </c>
      <c r="F13" s="85">
        <v>43247</v>
      </c>
      <c r="G13" s="86">
        <v>0.37638888888614019</v>
      </c>
      <c r="H13" s="61">
        <v>8</v>
      </c>
      <c r="I13" s="61">
        <v>80</v>
      </c>
      <c r="J13" s="88">
        <v>54.173333333333296</v>
      </c>
      <c r="K13" s="88">
        <v>6.1349999999999998</v>
      </c>
      <c r="L13" s="61">
        <v>27.3</v>
      </c>
      <c r="M13" s="61">
        <v>0.1</v>
      </c>
      <c r="N13" s="66">
        <v>2.1840000000000002</v>
      </c>
      <c r="O13" s="61" t="s">
        <v>66</v>
      </c>
      <c r="Q13" s="56" t="s">
        <v>66</v>
      </c>
    </row>
    <row r="14" spans="1:17" x14ac:dyDescent="0.2">
      <c r="A14" s="61" t="s">
        <v>21</v>
      </c>
      <c r="B14" s="55">
        <v>2018</v>
      </c>
      <c r="C14" s="61" t="s">
        <v>113</v>
      </c>
      <c r="D14" s="61" t="s">
        <v>2</v>
      </c>
      <c r="E14" s="61" t="s">
        <v>99</v>
      </c>
      <c r="F14" s="85">
        <v>43252</v>
      </c>
      <c r="G14" s="86">
        <v>0.40069444444088731</v>
      </c>
      <c r="H14" s="61">
        <v>6</v>
      </c>
      <c r="I14" s="61">
        <v>76</v>
      </c>
      <c r="J14" s="88">
        <v>54.276666666666699</v>
      </c>
      <c r="K14" s="88">
        <v>6.2466666666666697</v>
      </c>
      <c r="L14" s="61">
        <v>3.36</v>
      </c>
      <c r="M14" s="61">
        <v>0.35</v>
      </c>
      <c r="N14" s="66">
        <v>0.82319999999999993</v>
      </c>
      <c r="O14" s="61" t="s">
        <v>102</v>
      </c>
      <c r="P14" s="61">
        <v>6.5032800000000002E-2</v>
      </c>
      <c r="Q14" s="56" t="s">
        <v>66</v>
      </c>
    </row>
    <row r="15" spans="1:17" x14ac:dyDescent="0.2">
      <c r="A15" s="61" t="s">
        <v>21</v>
      </c>
      <c r="B15" s="57">
        <v>2018</v>
      </c>
      <c r="C15" s="61" t="s">
        <v>114</v>
      </c>
      <c r="D15" s="58" t="s">
        <v>2</v>
      </c>
      <c r="E15" s="81" t="s">
        <v>2</v>
      </c>
      <c r="F15" s="82">
        <v>43269</v>
      </c>
      <c r="G15" s="83">
        <v>0.83125000000000004</v>
      </c>
      <c r="H15" s="81">
        <v>7</v>
      </c>
      <c r="I15" s="81">
        <v>264</v>
      </c>
      <c r="J15" s="89">
        <v>53.973333333333336</v>
      </c>
      <c r="K15" s="89">
        <v>7.6686111111111117</v>
      </c>
      <c r="L15" s="81">
        <v>0.3</v>
      </c>
      <c r="M15" s="81">
        <v>0.2</v>
      </c>
      <c r="N15" s="59"/>
      <c r="O15" s="59" t="s">
        <v>65</v>
      </c>
      <c r="P15" s="56"/>
      <c r="Q15" s="56" t="s">
        <v>66</v>
      </c>
    </row>
    <row r="16" spans="1:17" x14ac:dyDescent="0.2">
      <c r="A16" s="61" t="s">
        <v>21</v>
      </c>
      <c r="B16" s="55">
        <v>2018</v>
      </c>
      <c r="C16" s="61" t="s">
        <v>115</v>
      </c>
      <c r="D16" s="61" t="s">
        <v>2</v>
      </c>
      <c r="E16" s="61" t="s">
        <v>99</v>
      </c>
      <c r="F16" s="85">
        <v>43281</v>
      </c>
      <c r="G16" s="86">
        <v>0.81041666666715173</v>
      </c>
      <c r="H16" s="61">
        <v>10</v>
      </c>
      <c r="I16" s="61">
        <v>90</v>
      </c>
      <c r="J16" s="88">
        <v>54.331666666666699</v>
      </c>
      <c r="K16" s="88">
        <v>7.9283333333333301</v>
      </c>
      <c r="L16" s="61">
        <v>3.3</v>
      </c>
      <c r="M16" s="61">
        <v>0.3</v>
      </c>
      <c r="N16" s="66">
        <v>0.69299999999999995</v>
      </c>
      <c r="O16" s="61" t="s">
        <v>66</v>
      </c>
      <c r="Q16" s="56" t="s">
        <v>66</v>
      </c>
    </row>
    <row r="17" spans="1:17" x14ac:dyDescent="0.2">
      <c r="A17" s="61" t="s">
        <v>21</v>
      </c>
      <c r="B17" s="55">
        <v>2018</v>
      </c>
      <c r="C17" s="61" t="s">
        <v>116</v>
      </c>
      <c r="D17" s="61" t="s">
        <v>2</v>
      </c>
      <c r="E17" s="61" t="s">
        <v>99</v>
      </c>
      <c r="F17" s="85">
        <v>43286</v>
      </c>
      <c r="G17" s="86">
        <v>0.79861111110949423</v>
      </c>
      <c r="H17" s="61">
        <v>16</v>
      </c>
      <c r="I17" s="61">
        <v>333</v>
      </c>
      <c r="J17" s="88">
        <v>54.841666666666697</v>
      </c>
      <c r="K17" s="88">
        <v>7.9383333333333299</v>
      </c>
      <c r="L17" s="61">
        <v>4.0999999999999996</v>
      </c>
      <c r="M17" s="61">
        <v>0.5</v>
      </c>
      <c r="N17" s="66">
        <v>1.3325</v>
      </c>
      <c r="O17" s="61" t="s">
        <v>66</v>
      </c>
      <c r="Q17" s="56" t="s">
        <v>66</v>
      </c>
    </row>
    <row r="18" spans="1:17" x14ac:dyDescent="0.2">
      <c r="A18" s="61" t="s">
        <v>21</v>
      </c>
      <c r="B18" s="55">
        <v>2018</v>
      </c>
      <c r="C18" s="61" t="s">
        <v>117</v>
      </c>
      <c r="D18" s="61" t="s">
        <v>2</v>
      </c>
      <c r="E18" s="61" t="s">
        <v>99</v>
      </c>
      <c r="F18" s="85">
        <v>43306</v>
      </c>
      <c r="G18" s="86">
        <v>0.31180555555329192</v>
      </c>
      <c r="H18" s="61">
        <v>5</v>
      </c>
      <c r="I18" s="61">
        <v>30</v>
      </c>
      <c r="J18" s="88">
        <v>54.0833333333333</v>
      </c>
      <c r="K18" s="88">
        <v>7.7333333333333298</v>
      </c>
      <c r="L18" s="61">
        <v>0.5</v>
      </c>
      <c r="M18" s="61">
        <v>0.03</v>
      </c>
      <c r="N18" s="66">
        <v>1.2E-2</v>
      </c>
      <c r="O18" s="61" t="s">
        <v>66</v>
      </c>
      <c r="Q18" s="56" t="s">
        <v>66</v>
      </c>
    </row>
    <row r="19" spans="1:17" x14ac:dyDescent="0.2">
      <c r="A19" s="61" t="s">
        <v>21</v>
      </c>
      <c r="B19" s="55">
        <v>2018</v>
      </c>
      <c r="C19" s="61" t="s">
        <v>118</v>
      </c>
      <c r="D19" s="61" t="s">
        <v>2</v>
      </c>
      <c r="E19" s="61" t="s">
        <v>99</v>
      </c>
      <c r="F19" s="85">
        <v>43306</v>
      </c>
      <c r="G19" s="86">
        <v>0.30347222222189885</v>
      </c>
      <c r="H19" s="61">
        <v>5</v>
      </c>
      <c r="I19" s="61">
        <v>30</v>
      </c>
      <c r="J19" s="88">
        <v>54.063333333333297</v>
      </c>
      <c r="K19" s="88">
        <v>8.0649999999999995</v>
      </c>
      <c r="L19" s="61">
        <v>0.5</v>
      </c>
      <c r="M19" s="61">
        <v>0.3</v>
      </c>
      <c r="N19" s="66">
        <v>0.09</v>
      </c>
      <c r="O19" s="61" t="s">
        <v>66</v>
      </c>
      <c r="Q19" s="56" t="s">
        <v>66</v>
      </c>
    </row>
    <row r="20" spans="1:17" x14ac:dyDescent="0.2">
      <c r="A20" s="61" t="s">
        <v>21</v>
      </c>
      <c r="B20" s="55">
        <v>2018</v>
      </c>
      <c r="C20" s="61" t="s">
        <v>119</v>
      </c>
      <c r="D20" s="61" t="s">
        <v>2</v>
      </c>
      <c r="E20" s="61" t="s">
        <v>99</v>
      </c>
      <c r="F20" s="85">
        <v>43307</v>
      </c>
      <c r="G20" s="86">
        <v>0.3006944444423425</v>
      </c>
      <c r="H20" s="61">
        <v>5</v>
      </c>
      <c r="I20" s="61">
        <v>146</v>
      </c>
      <c r="J20" s="88">
        <v>54.0133333333333</v>
      </c>
      <c r="K20" s="88">
        <v>7.8016666666666703</v>
      </c>
      <c r="L20" s="61">
        <v>2.48</v>
      </c>
      <c r="M20" s="61">
        <v>1.06</v>
      </c>
      <c r="N20" s="66">
        <v>0.78864000000000001</v>
      </c>
      <c r="O20" s="61" t="s">
        <v>66</v>
      </c>
      <c r="Q20" s="56" t="s">
        <v>66</v>
      </c>
    </row>
    <row r="21" spans="1:17" x14ac:dyDescent="0.2">
      <c r="A21" s="61" t="s">
        <v>21</v>
      </c>
      <c r="B21" s="55">
        <v>2018</v>
      </c>
      <c r="C21" s="61" t="s">
        <v>120</v>
      </c>
      <c r="D21" s="61" t="s">
        <v>2</v>
      </c>
      <c r="E21" s="61" t="s">
        <v>99</v>
      </c>
      <c r="F21" s="85">
        <v>43307</v>
      </c>
      <c r="G21" s="86">
        <v>0.30000000000291038</v>
      </c>
      <c r="H21" s="61">
        <v>5</v>
      </c>
      <c r="I21" s="61">
        <v>146</v>
      </c>
      <c r="J21" s="88">
        <v>53.97</v>
      </c>
      <c r="K21" s="88">
        <v>7.85666666666667</v>
      </c>
      <c r="L21" s="61">
        <v>0.4</v>
      </c>
      <c r="M21" s="61">
        <v>0.4</v>
      </c>
      <c r="N21" s="66">
        <v>0.11200000000000003</v>
      </c>
      <c r="O21" s="61" t="s">
        <v>66</v>
      </c>
      <c r="Q21" s="56" t="s">
        <v>66</v>
      </c>
    </row>
    <row r="22" spans="1:17" x14ac:dyDescent="0.2">
      <c r="A22" s="61" t="s">
        <v>21</v>
      </c>
      <c r="B22" s="55">
        <v>2018</v>
      </c>
      <c r="C22" s="61" t="s">
        <v>121</v>
      </c>
      <c r="D22" s="61" t="s">
        <v>2</v>
      </c>
      <c r="E22" s="61" t="s">
        <v>99</v>
      </c>
      <c r="F22" s="85">
        <v>43310</v>
      </c>
      <c r="G22" s="86">
        <v>0.78888888889196096</v>
      </c>
      <c r="J22" s="88">
        <v>54.253333333333302</v>
      </c>
      <c r="K22" s="88">
        <v>7.5049999999999999</v>
      </c>
      <c r="L22" s="61">
        <v>0.8</v>
      </c>
      <c r="M22" s="61">
        <v>0.25</v>
      </c>
      <c r="N22" s="66">
        <v>0.16</v>
      </c>
      <c r="O22" s="61" t="s">
        <v>66</v>
      </c>
      <c r="Q22" s="56" t="s">
        <v>66</v>
      </c>
    </row>
    <row r="23" spans="1:17" x14ac:dyDescent="0.2">
      <c r="A23" s="61" t="s">
        <v>21</v>
      </c>
      <c r="B23" s="55">
        <v>2018</v>
      </c>
      <c r="C23" s="61" t="s">
        <v>122</v>
      </c>
      <c r="D23" s="61" t="s">
        <v>2</v>
      </c>
      <c r="E23" s="61" t="s">
        <v>99</v>
      </c>
      <c r="F23" s="85">
        <v>43310</v>
      </c>
      <c r="G23" s="86">
        <v>0.77569444444088731</v>
      </c>
      <c r="J23" s="88">
        <v>54.05</v>
      </c>
      <c r="K23" s="88">
        <v>8.0549999999999997</v>
      </c>
      <c r="L23" s="61">
        <v>8.7200000000000006</v>
      </c>
      <c r="M23" s="61">
        <v>0.4</v>
      </c>
      <c r="N23" s="66">
        <v>2.0928000000000004</v>
      </c>
      <c r="O23" s="61" t="s">
        <v>66</v>
      </c>
      <c r="Q23" s="56" t="s">
        <v>66</v>
      </c>
    </row>
    <row r="24" spans="1:17" x14ac:dyDescent="0.2">
      <c r="A24" s="61" t="s">
        <v>21</v>
      </c>
      <c r="B24" s="55">
        <v>2018</v>
      </c>
      <c r="C24" s="61" t="s">
        <v>123</v>
      </c>
      <c r="D24" s="61" t="s">
        <v>2</v>
      </c>
      <c r="E24" s="61" t="s">
        <v>99</v>
      </c>
      <c r="F24" s="85">
        <v>43315</v>
      </c>
      <c r="G24" s="86">
        <v>0.59722222221898846</v>
      </c>
      <c r="H24" s="61">
        <v>9</v>
      </c>
      <c r="I24" s="61">
        <v>284</v>
      </c>
      <c r="J24" s="88">
        <v>55.473333333333301</v>
      </c>
      <c r="K24" s="88">
        <v>5.9866666666666699</v>
      </c>
      <c r="L24" s="61">
        <v>136</v>
      </c>
      <c r="M24" s="61">
        <v>0.1</v>
      </c>
      <c r="N24" s="66">
        <v>0.68</v>
      </c>
      <c r="O24" s="61" t="s">
        <v>66</v>
      </c>
      <c r="Q24" s="56" t="s">
        <v>66</v>
      </c>
    </row>
    <row r="25" spans="1:17" x14ac:dyDescent="0.2">
      <c r="A25" s="61" t="s">
        <v>21</v>
      </c>
      <c r="B25" s="57">
        <v>2018</v>
      </c>
      <c r="C25" s="61" t="s">
        <v>124</v>
      </c>
      <c r="D25" s="58" t="s">
        <v>2</v>
      </c>
      <c r="E25" s="81" t="s">
        <v>99</v>
      </c>
      <c r="F25" s="82">
        <v>43319</v>
      </c>
      <c r="G25" s="83">
        <v>0.52152777777777781</v>
      </c>
      <c r="H25" s="81">
        <v>3</v>
      </c>
      <c r="I25" s="81">
        <v>203</v>
      </c>
      <c r="J25" s="89">
        <v>54.214444444444446</v>
      </c>
      <c r="K25" s="89">
        <v>7.2172222222222224</v>
      </c>
      <c r="L25" s="81">
        <v>0.6</v>
      </c>
      <c r="M25" s="81">
        <v>0.1</v>
      </c>
      <c r="N25" s="59"/>
      <c r="O25" s="59" t="s">
        <v>65</v>
      </c>
      <c r="P25" s="56"/>
      <c r="Q25" s="56" t="s">
        <v>66</v>
      </c>
    </row>
    <row r="26" spans="1:17" x14ac:dyDescent="0.2">
      <c r="A26" s="61" t="s">
        <v>21</v>
      </c>
      <c r="B26" s="57">
        <v>2018</v>
      </c>
      <c r="C26" s="61" t="s">
        <v>125</v>
      </c>
      <c r="D26" s="58" t="s">
        <v>2</v>
      </c>
      <c r="E26" s="81" t="s">
        <v>99</v>
      </c>
      <c r="F26" s="82">
        <v>43319</v>
      </c>
      <c r="G26" s="83">
        <v>0.52152777777777781</v>
      </c>
      <c r="H26" s="81">
        <v>3</v>
      </c>
      <c r="I26" s="81">
        <v>203</v>
      </c>
      <c r="J26" s="89">
        <v>54.155555555555551</v>
      </c>
      <c r="K26" s="89">
        <v>7.2136111111111116</v>
      </c>
      <c r="L26" s="81">
        <v>0.5</v>
      </c>
      <c r="M26" s="81">
        <v>0.1</v>
      </c>
      <c r="N26" s="59"/>
      <c r="O26" s="59" t="s">
        <v>65</v>
      </c>
      <c r="P26" s="56"/>
      <c r="Q26" s="56" t="s">
        <v>66</v>
      </c>
    </row>
    <row r="27" spans="1:17" x14ac:dyDescent="0.2">
      <c r="A27" s="61" t="s">
        <v>21</v>
      </c>
      <c r="B27" s="57">
        <v>2018</v>
      </c>
      <c r="C27" s="61" t="s">
        <v>126</v>
      </c>
      <c r="D27" s="58" t="s">
        <v>2</v>
      </c>
      <c r="E27" s="81" t="s">
        <v>99</v>
      </c>
      <c r="F27" s="82">
        <v>43319</v>
      </c>
      <c r="G27" s="83">
        <v>0.52222222222222225</v>
      </c>
      <c r="H27" s="81">
        <v>3</v>
      </c>
      <c r="I27" s="81">
        <v>203</v>
      </c>
      <c r="J27" s="89">
        <v>54.182499999999997</v>
      </c>
      <c r="K27" s="89">
        <v>7.1558333333333337</v>
      </c>
      <c r="L27" s="81">
        <v>0.5</v>
      </c>
      <c r="M27" s="81">
        <v>0.1</v>
      </c>
      <c r="N27" s="59"/>
      <c r="O27" s="59" t="s">
        <v>65</v>
      </c>
      <c r="P27" s="56"/>
      <c r="Q27" s="56" t="s">
        <v>66</v>
      </c>
    </row>
    <row r="28" spans="1:17" x14ac:dyDescent="0.2">
      <c r="A28" s="61" t="s">
        <v>21</v>
      </c>
      <c r="B28" s="57">
        <v>2018</v>
      </c>
      <c r="C28" s="61" t="s">
        <v>127</v>
      </c>
      <c r="D28" s="58" t="s">
        <v>2</v>
      </c>
      <c r="E28" s="81" t="s">
        <v>99</v>
      </c>
      <c r="F28" s="82">
        <v>43324</v>
      </c>
      <c r="G28" s="83">
        <v>0.46736111111111112</v>
      </c>
      <c r="H28" s="81">
        <v>9</v>
      </c>
      <c r="I28" s="81">
        <v>233</v>
      </c>
      <c r="J28" s="89">
        <v>54.691111111111105</v>
      </c>
      <c r="K28" s="89">
        <v>5.5172222222222222</v>
      </c>
      <c r="L28" s="81">
        <v>3.8</v>
      </c>
      <c r="M28" s="81">
        <v>0.5</v>
      </c>
      <c r="N28" s="59"/>
      <c r="O28" s="59" t="s">
        <v>65</v>
      </c>
      <c r="P28" s="56"/>
      <c r="Q28" s="56" t="s">
        <v>66</v>
      </c>
    </row>
    <row r="29" spans="1:17" x14ac:dyDescent="0.2">
      <c r="A29" s="61" t="s">
        <v>21</v>
      </c>
      <c r="B29" s="55">
        <v>2018</v>
      </c>
      <c r="C29" s="61" t="s">
        <v>128</v>
      </c>
      <c r="D29" s="61" t="s">
        <v>2</v>
      </c>
      <c r="E29" s="61" t="s">
        <v>99</v>
      </c>
      <c r="F29" s="85">
        <v>43325</v>
      </c>
      <c r="G29" s="86">
        <v>0.30486111110803904</v>
      </c>
      <c r="H29" s="61">
        <v>9</v>
      </c>
      <c r="I29" s="61">
        <v>166</v>
      </c>
      <c r="J29" s="88">
        <v>53.85</v>
      </c>
      <c r="K29" s="88">
        <v>6.94166666666667</v>
      </c>
      <c r="L29" s="61">
        <v>0.4</v>
      </c>
      <c r="M29" s="61">
        <v>0.15</v>
      </c>
      <c r="N29" s="66">
        <v>0.03</v>
      </c>
      <c r="O29" s="61" t="s">
        <v>102</v>
      </c>
      <c r="P29" s="61">
        <v>3.4860000000000002E-2</v>
      </c>
      <c r="Q29" s="56" t="s">
        <v>66</v>
      </c>
    </row>
    <row r="30" spans="1:17" x14ac:dyDescent="0.2">
      <c r="A30" s="61" t="s">
        <v>21</v>
      </c>
      <c r="B30" s="55">
        <v>2018</v>
      </c>
      <c r="C30" s="61" t="s">
        <v>129</v>
      </c>
      <c r="D30" s="61" t="s">
        <v>2</v>
      </c>
      <c r="E30" s="61" t="s">
        <v>99</v>
      </c>
      <c r="F30" s="85">
        <v>43326</v>
      </c>
      <c r="G30" s="86">
        <v>0.52013888888905058</v>
      </c>
      <c r="H30" s="61">
        <v>8</v>
      </c>
      <c r="I30" s="61">
        <v>289</v>
      </c>
      <c r="J30" s="88">
        <v>54.17</v>
      </c>
      <c r="K30" s="88">
        <v>7.5983333333333301</v>
      </c>
      <c r="L30" s="61">
        <v>0.43</v>
      </c>
      <c r="M30" s="61">
        <v>0.15</v>
      </c>
      <c r="N30" s="66">
        <v>5.16E-2</v>
      </c>
      <c r="O30" s="61" t="s">
        <v>66</v>
      </c>
      <c r="Q30" s="56" t="s">
        <v>66</v>
      </c>
    </row>
    <row r="31" spans="1:17" x14ac:dyDescent="0.2">
      <c r="A31" s="61" t="s">
        <v>21</v>
      </c>
      <c r="B31" s="55">
        <v>2018</v>
      </c>
      <c r="C31" s="61" t="s">
        <v>130</v>
      </c>
      <c r="D31" s="61" t="s">
        <v>2</v>
      </c>
      <c r="E31" s="61" t="s">
        <v>2</v>
      </c>
      <c r="F31" s="85">
        <v>43327</v>
      </c>
      <c r="G31" s="86">
        <v>2.569444444088731E-2</v>
      </c>
      <c r="H31" s="61">
        <v>9</v>
      </c>
      <c r="I31" s="61">
        <v>260</v>
      </c>
      <c r="J31" s="88">
        <v>53.871666666666698</v>
      </c>
      <c r="K31" s="88">
        <v>9.11</v>
      </c>
      <c r="L31" s="61">
        <v>2.4</v>
      </c>
      <c r="M31" s="61">
        <v>0.3</v>
      </c>
      <c r="N31" s="66">
        <v>0.43199999999999994</v>
      </c>
      <c r="O31" s="61" t="s">
        <v>66</v>
      </c>
      <c r="Q31" s="56" t="s">
        <v>66</v>
      </c>
    </row>
    <row r="32" spans="1:17" x14ac:dyDescent="0.2">
      <c r="A32" s="61" t="s">
        <v>21</v>
      </c>
      <c r="B32" s="55">
        <v>2018</v>
      </c>
      <c r="C32" s="61" t="s">
        <v>131</v>
      </c>
      <c r="D32" s="61" t="s">
        <v>2</v>
      </c>
      <c r="E32" s="61" t="s">
        <v>99</v>
      </c>
      <c r="F32" s="85">
        <v>43329</v>
      </c>
      <c r="G32" s="86">
        <v>0.77638888888759539</v>
      </c>
      <c r="H32" s="61">
        <v>4</v>
      </c>
      <c r="I32" s="61">
        <v>287</v>
      </c>
      <c r="J32" s="88">
        <v>54.116666666666703</v>
      </c>
      <c r="K32" s="88">
        <v>7.3033333333333301</v>
      </c>
      <c r="L32" s="61">
        <v>0.9</v>
      </c>
      <c r="M32" s="61">
        <v>0.1</v>
      </c>
      <c r="N32" s="66">
        <v>5.4000000000000006E-2</v>
      </c>
      <c r="O32" s="61" t="s">
        <v>66</v>
      </c>
      <c r="Q32" s="56" t="s">
        <v>66</v>
      </c>
    </row>
    <row r="33" spans="1:17" x14ac:dyDescent="0.2">
      <c r="A33" s="61" t="s">
        <v>21</v>
      </c>
      <c r="B33" s="55">
        <v>2018</v>
      </c>
      <c r="C33" s="61" t="s">
        <v>132</v>
      </c>
      <c r="D33" s="61" t="s">
        <v>2</v>
      </c>
      <c r="E33" s="61" t="s">
        <v>99</v>
      </c>
      <c r="F33" s="85">
        <v>43329</v>
      </c>
      <c r="G33" s="86">
        <v>0.39652777777519077</v>
      </c>
      <c r="H33" s="61">
        <v>6</v>
      </c>
      <c r="I33" s="61">
        <v>262</v>
      </c>
      <c r="J33" s="88">
        <v>54.19</v>
      </c>
      <c r="K33" s="88">
        <v>7.4016666666666699</v>
      </c>
      <c r="L33" s="61">
        <v>53</v>
      </c>
      <c r="M33" s="61">
        <v>0.3</v>
      </c>
      <c r="N33" s="66">
        <v>4.7699999999999996</v>
      </c>
      <c r="O33" s="61" t="s">
        <v>102</v>
      </c>
      <c r="P33" s="61">
        <v>50.318730000000002</v>
      </c>
      <c r="Q33" s="56" t="s">
        <v>66</v>
      </c>
    </row>
    <row r="34" spans="1:17" x14ac:dyDescent="0.2">
      <c r="A34" s="61" t="s">
        <v>21</v>
      </c>
      <c r="B34" s="55">
        <v>2018</v>
      </c>
      <c r="C34" s="61" t="s">
        <v>133</v>
      </c>
      <c r="D34" s="61" t="s">
        <v>2</v>
      </c>
      <c r="E34" s="61" t="s">
        <v>99</v>
      </c>
      <c r="F34" s="85">
        <v>43329</v>
      </c>
      <c r="G34" s="86">
        <v>0.80347222222189885</v>
      </c>
      <c r="H34" s="61">
        <v>4</v>
      </c>
      <c r="I34" s="61">
        <v>299</v>
      </c>
      <c r="J34" s="88">
        <v>54.011666666666699</v>
      </c>
      <c r="K34" s="88">
        <v>7.68333333333333</v>
      </c>
      <c r="L34" s="61">
        <v>1.8</v>
      </c>
      <c r="M34" s="61">
        <v>0.25</v>
      </c>
      <c r="N34" s="66">
        <v>0.1575</v>
      </c>
      <c r="O34" s="61" t="s">
        <v>66</v>
      </c>
      <c r="Q34" s="56" t="s">
        <v>66</v>
      </c>
    </row>
    <row r="35" spans="1:17" x14ac:dyDescent="0.2">
      <c r="A35" s="61" t="s">
        <v>21</v>
      </c>
      <c r="B35" s="55">
        <v>2018</v>
      </c>
      <c r="C35" s="61" t="s">
        <v>134</v>
      </c>
      <c r="D35" s="61" t="s">
        <v>2</v>
      </c>
      <c r="E35" s="61" t="s">
        <v>99</v>
      </c>
      <c r="F35" s="85">
        <v>43329</v>
      </c>
      <c r="G35" s="86">
        <v>0.79861111110949423</v>
      </c>
      <c r="H35" s="61">
        <v>6</v>
      </c>
      <c r="I35" s="61">
        <v>271</v>
      </c>
      <c r="J35" s="88">
        <v>53.984999999999999</v>
      </c>
      <c r="K35" s="88">
        <v>7.9483333333333297</v>
      </c>
      <c r="L35" s="61">
        <v>3.5</v>
      </c>
      <c r="M35" s="61">
        <v>0.35</v>
      </c>
      <c r="N35" s="66">
        <v>0.7962499999999999</v>
      </c>
      <c r="O35" s="61" t="s">
        <v>66</v>
      </c>
      <c r="Q35" s="56" t="s">
        <v>66</v>
      </c>
    </row>
    <row r="36" spans="1:17" x14ac:dyDescent="0.2">
      <c r="A36" s="61" t="s">
        <v>21</v>
      </c>
      <c r="B36" s="55">
        <v>2018</v>
      </c>
      <c r="C36" s="61" t="s">
        <v>135</v>
      </c>
      <c r="D36" s="61" t="s">
        <v>2</v>
      </c>
      <c r="E36" s="61" t="s">
        <v>99</v>
      </c>
      <c r="F36" s="85">
        <v>43329</v>
      </c>
      <c r="G36" s="86">
        <v>0.79722222222335404</v>
      </c>
      <c r="H36" s="61">
        <v>6</v>
      </c>
      <c r="I36" s="61">
        <v>266</v>
      </c>
      <c r="J36" s="88">
        <v>53.9583333333333</v>
      </c>
      <c r="K36" s="88">
        <v>8.0950000000000006</v>
      </c>
      <c r="L36" s="61">
        <v>0.18</v>
      </c>
      <c r="M36" s="61">
        <v>0.05</v>
      </c>
      <c r="N36" s="66">
        <v>3.5999999999999999E-3</v>
      </c>
      <c r="O36" s="61" t="s">
        <v>66</v>
      </c>
      <c r="Q36" s="56" t="s">
        <v>66</v>
      </c>
    </row>
    <row r="37" spans="1:17" x14ac:dyDescent="0.2">
      <c r="A37" s="61" t="s">
        <v>21</v>
      </c>
      <c r="B37" s="55">
        <v>2018</v>
      </c>
      <c r="C37" s="61" t="s">
        <v>136</v>
      </c>
      <c r="D37" s="61" t="s">
        <v>2</v>
      </c>
      <c r="E37" s="61" t="s">
        <v>99</v>
      </c>
      <c r="F37" s="85">
        <v>43330</v>
      </c>
      <c r="G37" s="86">
        <v>0.31111111111385981</v>
      </c>
      <c r="H37" s="61">
        <v>14</v>
      </c>
      <c r="I37" s="61">
        <v>238</v>
      </c>
      <c r="J37" s="88">
        <v>53.981666666666698</v>
      </c>
      <c r="K37" s="88">
        <v>7.9550000000000001</v>
      </c>
      <c r="L37" s="61">
        <v>1.8</v>
      </c>
      <c r="M37" s="61">
        <v>0.3</v>
      </c>
      <c r="N37" s="66">
        <v>0.27</v>
      </c>
      <c r="O37" s="61" t="s">
        <v>66</v>
      </c>
      <c r="Q37" s="56" t="s">
        <v>66</v>
      </c>
    </row>
    <row r="38" spans="1:17" x14ac:dyDescent="0.2">
      <c r="A38" s="61" t="s">
        <v>21</v>
      </c>
      <c r="B38" s="55">
        <v>2018</v>
      </c>
      <c r="C38" s="61" t="s">
        <v>137</v>
      </c>
      <c r="D38" s="61" t="s">
        <v>2</v>
      </c>
      <c r="E38" s="61" t="s">
        <v>99</v>
      </c>
      <c r="F38" s="85">
        <v>43332</v>
      </c>
      <c r="G38" s="86">
        <v>0.61805555555474712</v>
      </c>
      <c r="H38" s="61">
        <v>11</v>
      </c>
      <c r="I38" s="61">
        <v>293</v>
      </c>
      <c r="J38" s="88">
        <v>54.104999999999997</v>
      </c>
      <c r="K38" s="88">
        <v>7.4133333333333304</v>
      </c>
      <c r="L38" s="61">
        <v>2.7</v>
      </c>
      <c r="M38" s="61">
        <v>0.4</v>
      </c>
      <c r="N38" s="66">
        <v>0.8640000000000001</v>
      </c>
      <c r="O38" s="61" t="s">
        <v>66</v>
      </c>
      <c r="Q38" s="56" t="s">
        <v>66</v>
      </c>
    </row>
    <row r="39" spans="1:17" x14ac:dyDescent="0.2">
      <c r="A39" s="61" t="s">
        <v>21</v>
      </c>
      <c r="B39" s="55">
        <v>2018</v>
      </c>
      <c r="C39" s="61" t="s">
        <v>138</v>
      </c>
      <c r="D39" s="61" t="s">
        <v>2</v>
      </c>
      <c r="E39" s="61" t="s">
        <v>99</v>
      </c>
      <c r="F39" s="85">
        <v>43333</v>
      </c>
      <c r="G39" s="86">
        <v>0.78958333333139308</v>
      </c>
      <c r="H39" s="61">
        <v>8</v>
      </c>
      <c r="I39" s="61">
        <v>205</v>
      </c>
      <c r="J39" s="88">
        <v>54.116666666666703</v>
      </c>
      <c r="K39" s="88">
        <v>6.4883333333333297</v>
      </c>
      <c r="L39" s="61">
        <v>0.9</v>
      </c>
      <c r="M39" s="61">
        <v>0.3</v>
      </c>
      <c r="N39" s="66">
        <v>0.13500000000000001</v>
      </c>
      <c r="O39" s="61" t="s">
        <v>65</v>
      </c>
      <c r="Q39" s="56" t="s">
        <v>66</v>
      </c>
    </row>
    <row r="40" spans="1:17" x14ac:dyDescent="0.2">
      <c r="A40" s="61" t="s">
        <v>21</v>
      </c>
      <c r="B40" s="55">
        <v>2018</v>
      </c>
      <c r="C40" s="61" t="s">
        <v>139</v>
      </c>
      <c r="D40" s="61" t="s">
        <v>2</v>
      </c>
      <c r="E40" s="61" t="s">
        <v>99</v>
      </c>
      <c r="F40" s="85">
        <v>43334</v>
      </c>
      <c r="G40" s="86">
        <v>0.79791666667006211</v>
      </c>
      <c r="H40" s="61">
        <v>10</v>
      </c>
      <c r="I40" s="61">
        <v>240</v>
      </c>
      <c r="J40" s="88">
        <v>54.941666666666698</v>
      </c>
      <c r="K40" s="88">
        <v>5.9550000000000001</v>
      </c>
      <c r="L40" s="61">
        <v>2.6</v>
      </c>
      <c r="M40" s="61">
        <v>0.4</v>
      </c>
      <c r="N40" s="66">
        <v>0.62400000000000011</v>
      </c>
      <c r="O40" s="61" t="s">
        <v>66</v>
      </c>
      <c r="Q40" s="56" t="s">
        <v>66</v>
      </c>
    </row>
    <row r="41" spans="1:17" x14ac:dyDescent="0.2">
      <c r="A41" s="61" t="s">
        <v>21</v>
      </c>
      <c r="B41" s="55">
        <v>2018</v>
      </c>
      <c r="C41" s="61" t="s">
        <v>140</v>
      </c>
      <c r="D41" s="61" t="s">
        <v>2</v>
      </c>
      <c r="E41" s="61" t="s">
        <v>2</v>
      </c>
      <c r="F41" s="85">
        <v>43342</v>
      </c>
      <c r="G41" s="86">
        <v>0.85277777777810115</v>
      </c>
      <c r="H41" s="61">
        <v>10</v>
      </c>
      <c r="I41" s="61">
        <v>320</v>
      </c>
      <c r="J41" s="88">
        <v>55.156666666666702</v>
      </c>
      <c r="K41" s="88">
        <v>5.3733333333333304</v>
      </c>
      <c r="L41" s="61">
        <v>1.1000000000000001</v>
      </c>
      <c r="M41" s="61">
        <v>0.2</v>
      </c>
      <c r="N41" s="66">
        <v>0.13200000000000001</v>
      </c>
      <c r="O41" s="61" t="s">
        <v>66</v>
      </c>
      <c r="Q41" s="56" t="s">
        <v>66</v>
      </c>
    </row>
    <row r="42" spans="1:17" x14ac:dyDescent="0.2">
      <c r="A42" s="61" t="s">
        <v>21</v>
      </c>
      <c r="B42" s="55">
        <v>2018</v>
      </c>
      <c r="C42" s="61" t="s">
        <v>141</v>
      </c>
      <c r="D42" s="61" t="s">
        <v>2</v>
      </c>
      <c r="E42" s="61" t="s">
        <v>99</v>
      </c>
      <c r="F42" s="85">
        <v>43343</v>
      </c>
      <c r="G42" s="86">
        <v>0.51319444444379769</v>
      </c>
      <c r="H42" s="61">
        <v>5</v>
      </c>
      <c r="I42" s="61">
        <v>1</v>
      </c>
      <c r="J42" s="88">
        <v>55.4</v>
      </c>
      <c r="K42" s="88">
        <v>4.2699999999999996</v>
      </c>
      <c r="L42" s="61">
        <v>8</v>
      </c>
      <c r="M42" s="61">
        <v>1.8</v>
      </c>
      <c r="N42" s="66">
        <v>6.48</v>
      </c>
      <c r="O42" s="61" t="s">
        <v>66</v>
      </c>
      <c r="Q42" s="56" t="s">
        <v>66</v>
      </c>
    </row>
    <row r="43" spans="1:17" x14ac:dyDescent="0.2">
      <c r="A43" s="61" t="s">
        <v>21</v>
      </c>
      <c r="B43" s="55">
        <v>2018</v>
      </c>
      <c r="C43" s="61" t="s">
        <v>142</v>
      </c>
      <c r="D43" s="61" t="s">
        <v>2</v>
      </c>
      <c r="E43" s="61" t="s">
        <v>99</v>
      </c>
      <c r="F43" s="85">
        <v>43345</v>
      </c>
      <c r="G43" s="86">
        <v>0.62083333333430346</v>
      </c>
      <c r="H43" s="61">
        <v>8</v>
      </c>
      <c r="I43" s="61">
        <v>80</v>
      </c>
      <c r="J43" s="88">
        <v>54.248333333333299</v>
      </c>
      <c r="K43" s="88">
        <v>8.34</v>
      </c>
      <c r="L43" s="61">
        <v>5</v>
      </c>
      <c r="M43" s="61">
        <v>0.2</v>
      </c>
      <c r="N43" s="66">
        <v>0.5</v>
      </c>
      <c r="O43" s="61" t="s">
        <v>102</v>
      </c>
      <c r="P43" s="61">
        <v>0.02</v>
      </c>
      <c r="Q43" s="56" t="s">
        <v>66</v>
      </c>
    </row>
    <row r="44" spans="1:17" x14ac:dyDescent="0.2">
      <c r="A44" s="61" t="s">
        <v>21</v>
      </c>
      <c r="B44" s="55">
        <v>2018</v>
      </c>
      <c r="C44" s="61" t="s">
        <v>143</v>
      </c>
      <c r="D44" s="61" t="s">
        <v>2</v>
      </c>
      <c r="E44" s="61" t="s">
        <v>2</v>
      </c>
      <c r="F44" s="85">
        <v>43346</v>
      </c>
      <c r="G44" s="86">
        <v>0.85069444444525288</v>
      </c>
      <c r="H44" s="61">
        <v>4</v>
      </c>
      <c r="I44" s="61">
        <v>60</v>
      </c>
      <c r="J44" s="88">
        <v>55.348333333333301</v>
      </c>
      <c r="K44" s="88">
        <v>5.6233333333333304</v>
      </c>
      <c r="L44" s="61">
        <v>1.6</v>
      </c>
      <c r="M44" s="61">
        <v>0.3</v>
      </c>
      <c r="N44" s="66">
        <v>0.43199999999999994</v>
      </c>
      <c r="O44" s="61" t="s">
        <v>66</v>
      </c>
      <c r="Q44" s="56" t="s">
        <v>66</v>
      </c>
    </row>
    <row r="45" spans="1:17" x14ac:dyDescent="0.2">
      <c r="A45" s="61" t="s">
        <v>21</v>
      </c>
      <c r="B45" s="55">
        <v>2018</v>
      </c>
      <c r="C45" s="61" t="s">
        <v>144</v>
      </c>
      <c r="D45" s="61" t="s">
        <v>2</v>
      </c>
      <c r="E45" s="61" t="s">
        <v>99</v>
      </c>
      <c r="F45" s="85">
        <v>43355</v>
      </c>
      <c r="G45" s="86">
        <v>0.35069444444525288</v>
      </c>
      <c r="H45" s="61">
        <v>10</v>
      </c>
      <c r="I45" s="61">
        <v>257</v>
      </c>
      <c r="J45" s="88">
        <v>55.2</v>
      </c>
      <c r="K45" s="88">
        <v>5.7933333333333303</v>
      </c>
      <c r="L45" s="61">
        <v>4.9809999999999999</v>
      </c>
      <c r="M45" s="61">
        <v>0.22500000000000001</v>
      </c>
      <c r="N45" s="66">
        <v>0.672435</v>
      </c>
      <c r="O45" s="61" t="s">
        <v>65</v>
      </c>
      <c r="Q45" s="56" t="s">
        <v>66</v>
      </c>
    </row>
    <row r="46" spans="1:17" x14ac:dyDescent="0.2">
      <c r="A46" s="61" t="s">
        <v>21</v>
      </c>
      <c r="B46" s="55">
        <v>2018</v>
      </c>
      <c r="C46" s="61" t="s">
        <v>145</v>
      </c>
      <c r="D46" s="61" t="s">
        <v>2</v>
      </c>
      <c r="E46" s="61" t="s">
        <v>2</v>
      </c>
      <c r="F46" s="85">
        <v>43358</v>
      </c>
      <c r="G46" s="86">
        <v>0.84722222221898846</v>
      </c>
      <c r="H46" s="61">
        <v>5</v>
      </c>
      <c r="I46" s="61">
        <v>232</v>
      </c>
      <c r="J46" s="88">
        <v>55.226666666666702</v>
      </c>
      <c r="K46" s="88">
        <v>4.9366666666666701</v>
      </c>
      <c r="L46" s="61">
        <v>1.2</v>
      </c>
      <c r="M46" s="61">
        <v>0.5</v>
      </c>
      <c r="N46" s="66">
        <v>0.33</v>
      </c>
      <c r="O46" s="61" t="s">
        <v>66</v>
      </c>
      <c r="Q46" s="56" t="s">
        <v>66</v>
      </c>
    </row>
    <row r="47" spans="1:17" x14ac:dyDescent="0.2">
      <c r="A47" s="61" t="s">
        <v>21</v>
      </c>
      <c r="B47" s="55">
        <v>2018</v>
      </c>
      <c r="C47" s="61" t="s">
        <v>146</v>
      </c>
      <c r="D47" s="61" t="s">
        <v>2</v>
      </c>
      <c r="E47" s="61" t="s">
        <v>2</v>
      </c>
      <c r="F47" s="85">
        <v>43358</v>
      </c>
      <c r="G47" s="86">
        <v>0.79236111111094942</v>
      </c>
      <c r="H47" s="61">
        <v>11</v>
      </c>
      <c r="I47" s="61">
        <v>274</v>
      </c>
      <c r="J47" s="88">
        <v>54.545000000000002</v>
      </c>
      <c r="K47" s="88">
        <v>6.9850000000000003</v>
      </c>
      <c r="L47" s="61">
        <v>8.25</v>
      </c>
      <c r="M47" s="61">
        <v>0.3</v>
      </c>
      <c r="N47" s="66">
        <v>0.99</v>
      </c>
      <c r="O47" s="61" t="s">
        <v>66</v>
      </c>
      <c r="Q47" s="56" t="s">
        <v>66</v>
      </c>
    </row>
    <row r="48" spans="1:17" x14ac:dyDescent="0.2">
      <c r="A48" s="61" t="s">
        <v>21</v>
      </c>
      <c r="B48" s="55">
        <v>2018</v>
      </c>
      <c r="C48" s="61" t="s">
        <v>147</v>
      </c>
      <c r="D48" s="61" t="s">
        <v>2</v>
      </c>
      <c r="E48" s="61" t="s">
        <v>99</v>
      </c>
      <c r="F48" s="85">
        <v>43358</v>
      </c>
      <c r="G48" s="86">
        <v>0.78194444444670808</v>
      </c>
      <c r="H48" s="61">
        <v>12</v>
      </c>
      <c r="I48" s="61">
        <v>281</v>
      </c>
      <c r="J48" s="88">
        <v>54.27</v>
      </c>
      <c r="K48" s="88">
        <v>7.44166666666667</v>
      </c>
      <c r="L48" s="61">
        <v>1.2</v>
      </c>
      <c r="M48" s="61">
        <v>0.4</v>
      </c>
      <c r="N48" s="66">
        <v>0.28799999999999998</v>
      </c>
      <c r="O48" s="61" t="s">
        <v>66</v>
      </c>
      <c r="Q48" s="56" t="s">
        <v>66</v>
      </c>
    </row>
    <row r="49" spans="1:17" x14ac:dyDescent="0.2">
      <c r="A49" s="61" t="s">
        <v>21</v>
      </c>
      <c r="B49" s="55">
        <v>2018</v>
      </c>
      <c r="C49" s="61" t="s">
        <v>148</v>
      </c>
      <c r="D49" s="61" t="s">
        <v>2</v>
      </c>
      <c r="E49" s="61" t="s">
        <v>2</v>
      </c>
      <c r="F49" s="85">
        <v>43360</v>
      </c>
      <c r="G49" s="86">
        <v>0.89583333333575865</v>
      </c>
      <c r="H49" s="61">
        <v>10</v>
      </c>
      <c r="I49" s="61">
        <v>185</v>
      </c>
      <c r="J49" s="88">
        <v>53.983333333333299</v>
      </c>
      <c r="K49" s="88">
        <v>7.09</v>
      </c>
      <c r="L49" s="61">
        <v>4.2</v>
      </c>
      <c r="M49" s="61">
        <v>0.1</v>
      </c>
      <c r="N49" s="66">
        <v>0.126</v>
      </c>
      <c r="O49" s="61" t="s">
        <v>66</v>
      </c>
      <c r="Q49" s="56" t="s">
        <v>66</v>
      </c>
    </row>
    <row r="50" spans="1:17" x14ac:dyDescent="0.2">
      <c r="A50" s="61" t="s">
        <v>21</v>
      </c>
      <c r="B50" s="57">
        <v>2018</v>
      </c>
      <c r="C50" s="61" t="s">
        <v>149</v>
      </c>
      <c r="D50" s="58" t="s">
        <v>2</v>
      </c>
      <c r="E50" s="81" t="s">
        <v>99</v>
      </c>
      <c r="F50" s="82">
        <v>43379</v>
      </c>
      <c r="G50" s="83">
        <v>0.39305555555555555</v>
      </c>
      <c r="H50" s="81">
        <v>5</v>
      </c>
      <c r="I50" s="81">
        <v>164</v>
      </c>
      <c r="J50" s="89">
        <v>54.169999999999995</v>
      </c>
      <c r="K50" s="89">
        <v>6.003333333333333</v>
      </c>
      <c r="L50" s="81">
        <v>4.8</v>
      </c>
      <c r="M50" s="81">
        <v>1.1000000000000001</v>
      </c>
      <c r="N50" s="59">
        <v>3.1680000000000001</v>
      </c>
      <c r="O50" s="59" t="s">
        <v>66</v>
      </c>
      <c r="P50" s="56"/>
      <c r="Q50" s="56" t="s">
        <v>66</v>
      </c>
    </row>
    <row r="51" spans="1:17" x14ac:dyDescent="0.2">
      <c r="A51" s="61" t="s">
        <v>21</v>
      </c>
      <c r="B51" s="57">
        <v>2018</v>
      </c>
      <c r="C51" s="61" t="s">
        <v>150</v>
      </c>
      <c r="D51" s="58" t="s">
        <v>2</v>
      </c>
      <c r="E51" s="81" t="s">
        <v>99</v>
      </c>
      <c r="F51" s="82">
        <v>43379</v>
      </c>
      <c r="G51" s="83">
        <v>0.40694444444444444</v>
      </c>
      <c r="H51" s="81">
        <v>5</v>
      </c>
      <c r="I51" s="81">
        <v>98</v>
      </c>
      <c r="J51" s="89">
        <v>54.198333333333331</v>
      </c>
      <c r="K51" s="89">
        <v>6.4</v>
      </c>
      <c r="L51" s="81">
        <v>25.8</v>
      </c>
      <c r="M51" s="81">
        <v>3</v>
      </c>
      <c r="N51" s="59">
        <v>7.74</v>
      </c>
      <c r="O51" s="59" t="s">
        <v>66</v>
      </c>
      <c r="P51" s="56"/>
      <c r="Q51" s="56" t="s">
        <v>66</v>
      </c>
    </row>
    <row r="52" spans="1:17" x14ac:dyDescent="0.2">
      <c r="A52" s="61" t="s">
        <v>21</v>
      </c>
      <c r="B52" s="57">
        <v>2018</v>
      </c>
      <c r="C52" s="61" t="s">
        <v>151</v>
      </c>
      <c r="D52" s="58" t="s">
        <v>2</v>
      </c>
      <c r="E52" s="81" t="s">
        <v>99</v>
      </c>
      <c r="F52" s="82">
        <v>43379</v>
      </c>
      <c r="G52" s="83">
        <v>0.4152777777777778</v>
      </c>
      <c r="H52" s="81">
        <v>5</v>
      </c>
      <c r="I52" s="81">
        <v>113</v>
      </c>
      <c r="J52" s="89">
        <v>54.244999999999997</v>
      </c>
      <c r="K52" s="89">
        <v>7.4366666666666665</v>
      </c>
      <c r="L52" s="81">
        <v>6.3</v>
      </c>
      <c r="M52" s="81">
        <v>2.2000000000000002</v>
      </c>
      <c r="N52" s="59">
        <v>9.702</v>
      </c>
      <c r="O52" s="59" t="s">
        <v>66</v>
      </c>
      <c r="P52" s="56"/>
      <c r="Q52" s="56" t="s">
        <v>66</v>
      </c>
    </row>
    <row r="53" spans="1:17" x14ac:dyDescent="0.2">
      <c r="A53" s="61" t="s">
        <v>21</v>
      </c>
      <c r="B53" s="55">
        <v>2018</v>
      </c>
      <c r="C53" s="61" t="s">
        <v>152</v>
      </c>
      <c r="D53" s="61" t="s">
        <v>2</v>
      </c>
      <c r="E53" s="61" t="s">
        <v>99</v>
      </c>
      <c r="F53" s="85">
        <v>43383</v>
      </c>
      <c r="G53" s="86">
        <v>0.33750000000145519</v>
      </c>
      <c r="H53" s="61">
        <v>6</v>
      </c>
      <c r="I53" s="61">
        <v>242</v>
      </c>
      <c r="J53" s="88">
        <v>54.338333333333303</v>
      </c>
      <c r="K53" s="88">
        <v>5.8266666666666698</v>
      </c>
      <c r="L53" s="61">
        <v>2</v>
      </c>
      <c r="M53" s="61">
        <v>1</v>
      </c>
      <c r="N53" s="66">
        <v>1.6</v>
      </c>
      <c r="O53" s="61" t="s">
        <v>66</v>
      </c>
      <c r="Q53" s="56" t="s">
        <v>66</v>
      </c>
    </row>
    <row r="54" spans="1:17" x14ac:dyDescent="0.2">
      <c r="A54" s="61" t="s">
        <v>21</v>
      </c>
      <c r="B54" s="55">
        <v>2018</v>
      </c>
      <c r="C54" s="61" t="s">
        <v>153</v>
      </c>
      <c r="D54" s="61" t="s">
        <v>2</v>
      </c>
      <c r="E54" s="61" t="s">
        <v>2</v>
      </c>
      <c r="F54" s="85">
        <v>43383</v>
      </c>
      <c r="G54" s="86">
        <v>0.97569444444525288</v>
      </c>
      <c r="H54" s="61">
        <v>15</v>
      </c>
      <c r="I54" s="61">
        <v>165</v>
      </c>
      <c r="J54" s="88">
        <v>54.158333333333303</v>
      </c>
      <c r="K54" s="88">
        <v>6.13683333333333</v>
      </c>
      <c r="L54" s="61">
        <v>1.5</v>
      </c>
      <c r="M54" s="61">
        <v>0.5</v>
      </c>
      <c r="N54" s="66">
        <v>0.375</v>
      </c>
      <c r="O54" s="61" t="s">
        <v>66</v>
      </c>
      <c r="Q54" s="56" t="s">
        <v>66</v>
      </c>
    </row>
    <row r="55" spans="1:17" x14ac:dyDescent="0.2">
      <c r="A55" s="61" t="s">
        <v>21</v>
      </c>
      <c r="B55" s="55">
        <v>2018</v>
      </c>
      <c r="C55" s="61" t="s">
        <v>154</v>
      </c>
      <c r="D55" s="61" t="s">
        <v>2</v>
      </c>
      <c r="E55" s="61" t="s">
        <v>99</v>
      </c>
      <c r="F55" s="85">
        <v>43389</v>
      </c>
      <c r="G55" s="86">
        <v>0.53680555555911269</v>
      </c>
      <c r="H55" s="61">
        <v>15</v>
      </c>
      <c r="I55" s="61">
        <v>253</v>
      </c>
      <c r="J55" s="88">
        <v>54.825000000000003</v>
      </c>
      <c r="K55" s="88">
        <v>5.4383333333333299</v>
      </c>
      <c r="L55" s="61">
        <v>1.6</v>
      </c>
      <c r="M55" s="61">
        <v>0.5</v>
      </c>
      <c r="N55" s="66">
        <v>0.6</v>
      </c>
      <c r="O55" s="61" t="s">
        <v>66</v>
      </c>
      <c r="Q55" s="56" t="s">
        <v>66</v>
      </c>
    </row>
    <row r="56" spans="1:17" x14ac:dyDescent="0.2">
      <c r="A56" s="61" t="s">
        <v>21</v>
      </c>
      <c r="B56" s="55">
        <v>2018</v>
      </c>
      <c r="C56" s="61" t="s">
        <v>155</v>
      </c>
      <c r="D56" s="61" t="s">
        <v>2</v>
      </c>
      <c r="E56" s="61" t="s">
        <v>99</v>
      </c>
      <c r="F56" s="85">
        <v>43389</v>
      </c>
      <c r="G56" s="86">
        <v>0.47638888889196096</v>
      </c>
      <c r="H56" s="61">
        <v>14</v>
      </c>
      <c r="I56" s="61">
        <v>257</v>
      </c>
      <c r="J56" s="88">
        <v>55.123333333333299</v>
      </c>
      <c r="K56" s="88">
        <v>6.4033333333333298</v>
      </c>
      <c r="L56" s="61">
        <v>22.4</v>
      </c>
      <c r="M56" s="61">
        <v>1.5</v>
      </c>
      <c r="N56" s="66">
        <v>23.519999999999996</v>
      </c>
      <c r="O56" s="61" t="s">
        <v>66</v>
      </c>
      <c r="Q56" s="56" t="s">
        <v>66</v>
      </c>
    </row>
    <row r="57" spans="1:17" x14ac:dyDescent="0.2">
      <c r="A57" s="61" t="s">
        <v>21</v>
      </c>
      <c r="B57" s="57">
        <v>2018</v>
      </c>
      <c r="C57" s="61" t="s">
        <v>156</v>
      </c>
      <c r="D57" s="58" t="s">
        <v>2</v>
      </c>
      <c r="E57" s="81" t="s">
        <v>2</v>
      </c>
      <c r="F57" s="82">
        <v>43393</v>
      </c>
      <c r="G57" s="83">
        <v>0.83125000000000004</v>
      </c>
      <c r="H57" s="81">
        <v>7</v>
      </c>
      <c r="I57" s="81">
        <v>264</v>
      </c>
      <c r="J57" s="89">
        <v>53.957777777777778</v>
      </c>
      <c r="K57" s="89">
        <v>7.6855555555555561</v>
      </c>
      <c r="L57" s="81">
        <v>1</v>
      </c>
      <c r="M57" s="81">
        <v>0.1</v>
      </c>
      <c r="N57" s="59"/>
      <c r="O57" s="59" t="s">
        <v>65</v>
      </c>
      <c r="P57" s="56"/>
      <c r="Q57" s="56" t="s">
        <v>66</v>
      </c>
    </row>
    <row r="58" spans="1:17" x14ac:dyDescent="0.2">
      <c r="A58" s="61" t="s">
        <v>19</v>
      </c>
      <c r="B58" s="55">
        <v>2018</v>
      </c>
      <c r="C58" s="55" t="s">
        <v>157</v>
      </c>
      <c r="D58" s="61" t="s">
        <v>2</v>
      </c>
      <c r="E58" s="61" t="s">
        <v>99</v>
      </c>
      <c r="F58" s="65">
        <v>43108</v>
      </c>
      <c r="G58" s="62">
        <v>0.45694444444444443</v>
      </c>
      <c r="H58" s="55">
        <v>15</v>
      </c>
      <c r="I58" s="55">
        <v>200</v>
      </c>
      <c r="J58" s="88">
        <v>56.502499999999998</v>
      </c>
      <c r="K58" s="88">
        <v>4.9723333333333333</v>
      </c>
      <c r="L58" s="67">
        <v>1.5</v>
      </c>
      <c r="M58" s="67">
        <v>1</v>
      </c>
      <c r="N58" s="68">
        <v>1.5</v>
      </c>
      <c r="O58" s="66" t="s">
        <v>102</v>
      </c>
      <c r="P58" s="66">
        <v>2.8067473583408799E-2</v>
      </c>
      <c r="Q58" s="66" t="s">
        <v>158</v>
      </c>
    </row>
    <row r="59" spans="1:17" x14ac:dyDescent="0.2">
      <c r="A59" s="61" t="s">
        <v>19</v>
      </c>
      <c r="B59" s="55">
        <v>2018</v>
      </c>
      <c r="C59" s="55" t="s">
        <v>159</v>
      </c>
      <c r="D59" s="61" t="s">
        <v>2</v>
      </c>
      <c r="E59" s="61" t="s">
        <v>2</v>
      </c>
      <c r="F59" s="65">
        <v>42761</v>
      </c>
      <c r="G59" s="62">
        <v>0.77638888888888891</v>
      </c>
      <c r="H59" s="55">
        <v>15</v>
      </c>
      <c r="I59" s="55">
        <v>270</v>
      </c>
      <c r="J59" s="88">
        <v>55.643833333333333</v>
      </c>
      <c r="K59" s="88">
        <v>6.496666666666667</v>
      </c>
      <c r="L59" s="67">
        <v>9</v>
      </c>
      <c r="M59" s="67">
        <v>1.2</v>
      </c>
      <c r="N59" s="68">
        <v>10.799999999999999</v>
      </c>
      <c r="O59" s="66" t="s">
        <v>65</v>
      </c>
      <c r="P59" s="66"/>
      <c r="Q59" s="66" t="s">
        <v>66</v>
      </c>
    </row>
    <row r="60" spans="1:17" x14ac:dyDescent="0.2">
      <c r="A60" s="61" t="s">
        <v>19</v>
      </c>
      <c r="B60" s="55">
        <v>2018</v>
      </c>
      <c r="C60" s="55" t="s">
        <v>161</v>
      </c>
      <c r="D60" s="61" t="s">
        <v>2</v>
      </c>
      <c r="E60" s="61" t="s">
        <v>99</v>
      </c>
      <c r="F60" s="65">
        <v>43151</v>
      </c>
      <c r="G60" s="62">
        <v>0.56597222222222221</v>
      </c>
      <c r="H60" s="55">
        <v>5</v>
      </c>
      <c r="I60" s="55">
        <v>150</v>
      </c>
      <c r="J60" s="88">
        <v>55.070833333333333</v>
      </c>
      <c r="K60" s="88">
        <v>80.018833333333333</v>
      </c>
      <c r="L60" s="67">
        <v>1</v>
      </c>
      <c r="M60" s="67" t="s">
        <v>162</v>
      </c>
      <c r="N60" s="68">
        <v>0.3</v>
      </c>
      <c r="O60" s="66" t="s">
        <v>66</v>
      </c>
      <c r="Q60" s="66" t="s">
        <v>66</v>
      </c>
    </row>
    <row r="61" spans="1:17" x14ac:dyDescent="0.2">
      <c r="A61" s="61" t="s">
        <v>19</v>
      </c>
      <c r="B61" s="55">
        <v>2018</v>
      </c>
      <c r="C61" s="55" t="s">
        <v>163</v>
      </c>
      <c r="D61" s="61" t="s">
        <v>2</v>
      </c>
      <c r="E61" s="61" t="s">
        <v>99</v>
      </c>
      <c r="F61" s="65">
        <v>43168</v>
      </c>
      <c r="G61" s="62">
        <v>0.66805555555555562</v>
      </c>
      <c r="H61" s="55">
        <v>5</v>
      </c>
      <c r="I61" s="55">
        <v>270</v>
      </c>
      <c r="J61" s="88">
        <v>55.322000000000003</v>
      </c>
      <c r="K61" s="88">
        <v>63.016666666666666</v>
      </c>
      <c r="L61" s="67" t="s">
        <v>164</v>
      </c>
      <c r="M61" s="67" t="s">
        <v>165</v>
      </c>
      <c r="N61" s="68">
        <v>3.88</v>
      </c>
      <c r="O61" s="66" t="s">
        <v>102</v>
      </c>
      <c r="P61" s="66">
        <v>7.6317708010849499</v>
      </c>
      <c r="Q61" s="66" t="s">
        <v>66</v>
      </c>
    </row>
    <row r="62" spans="1:17" x14ac:dyDescent="0.2">
      <c r="A62" s="61" t="s">
        <v>19</v>
      </c>
      <c r="B62" s="55">
        <v>2018</v>
      </c>
      <c r="C62" s="55" t="s">
        <v>166</v>
      </c>
      <c r="D62" s="61" t="s">
        <v>2</v>
      </c>
      <c r="E62" s="61" t="s">
        <v>99</v>
      </c>
      <c r="F62" s="65">
        <v>43185</v>
      </c>
      <c r="G62" s="62">
        <v>0.4458333333333333</v>
      </c>
      <c r="H62" s="55">
        <v>5</v>
      </c>
      <c r="I62" s="55">
        <v>250</v>
      </c>
      <c r="J62" s="88">
        <v>57.8245</v>
      </c>
      <c r="K62" s="88">
        <v>93.131500000000003</v>
      </c>
      <c r="L62" s="67">
        <v>2.2000000000000002</v>
      </c>
      <c r="M62" s="67">
        <v>0.65</v>
      </c>
      <c r="N62" s="68">
        <v>1.4300000000000002</v>
      </c>
      <c r="O62" s="66" t="s">
        <v>66</v>
      </c>
      <c r="Q62" s="66" t="s">
        <v>66</v>
      </c>
    </row>
    <row r="63" spans="1:17" x14ac:dyDescent="0.2">
      <c r="A63" s="61" t="s">
        <v>19</v>
      </c>
      <c r="B63" s="55">
        <v>2018</v>
      </c>
      <c r="C63" s="55" t="s">
        <v>167</v>
      </c>
      <c r="D63" s="61" t="s">
        <v>2</v>
      </c>
      <c r="E63" s="61" t="s">
        <v>99</v>
      </c>
      <c r="F63" s="65">
        <v>43209</v>
      </c>
      <c r="G63" s="62">
        <v>0.3979166666666667</v>
      </c>
      <c r="H63" s="55">
        <v>0</v>
      </c>
      <c r="I63" s="55">
        <v>0</v>
      </c>
      <c r="J63" s="88">
        <v>55.734333333333332</v>
      </c>
      <c r="K63" s="88">
        <v>44.140833333333333</v>
      </c>
      <c r="L63" s="67">
        <v>3</v>
      </c>
      <c r="M63" s="67">
        <v>0.1</v>
      </c>
      <c r="N63" s="68">
        <v>0.30000000000000004</v>
      </c>
      <c r="O63" s="66" t="s">
        <v>102</v>
      </c>
      <c r="P63" s="66">
        <v>2.7960706923704899E-2</v>
      </c>
      <c r="Q63" s="66" t="s">
        <v>158</v>
      </c>
    </row>
    <row r="64" spans="1:17" x14ac:dyDescent="0.2">
      <c r="A64" s="61" t="s">
        <v>19</v>
      </c>
      <c r="B64" s="55">
        <v>2018</v>
      </c>
      <c r="C64" s="55" t="s">
        <v>168</v>
      </c>
      <c r="D64" s="61" t="s">
        <v>2</v>
      </c>
      <c r="E64" s="61" t="s">
        <v>99</v>
      </c>
      <c r="F64" s="65">
        <v>43234</v>
      </c>
      <c r="G64" s="62">
        <v>0.67708333333333337</v>
      </c>
      <c r="H64" s="55">
        <v>5</v>
      </c>
      <c r="I64" s="55">
        <v>70</v>
      </c>
      <c r="J64" s="88">
        <v>55.609333333333332</v>
      </c>
      <c r="K64" s="88">
        <v>44.104166666666664</v>
      </c>
      <c r="L64" s="67">
        <v>5</v>
      </c>
      <c r="M64" s="67">
        <v>2</v>
      </c>
      <c r="N64" s="68">
        <v>10</v>
      </c>
      <c r="O64" s="66" t="s">
        <v>102</v>
      </c>
      <c r="P64" s="66">
        <v>0.21800952043037899</v>
      </c>
      <c r="Q64" s="66" t="s">
        <v>158</v>
      </c>
    </row>
    <row r="65" spans="1:17" x14ac:dyDescent="0.2">
      <c r="A65" s="61" t="s">
        <v>19</v>
      </c>
      <c r="B65" s="55">
        <v>2018</v>
      </c>
      <c r="C65" s="55" t="s">
        <v>169</v>
      </c>
      <c r="D65" s="61" t="s">
        <v>2</v>
      </c>
      <c r="E65" s="61" t="s">
        <v>99</v>
      </c>
      <c r="F65" s="65">
        <v>43234</v>
      </c>
      <c r="G65" s="62">
        <v>0.68402777777777779</v>
      </c>
      <c r="H65" s="55">
        <v>5</v>
      </c>
      <c r="I65" s="55">
        <v>70</v>
      </c>
      <c r="J65" s="88">
        <v>55.518166666666666</v>
      </c>
      <c r="K65" s="88">
        <v>50.003</v>
      </c>
      <c r="L65" s="67">
        <v>6</v>
      </c>
      <c r="M65" s="67">
        <v>3</v>
      </c>
      <c r="N65" s="68">
        <v>18</v>
      </c>
      <c r="O65" s="66" t="s">
        <v>102</v>
      </c>
      <c r="P65" s="66">
        <v>0.224779805305096</v>
      </c>
      <c r="Q65" s="66" t="s">
        <v>158</v>
      </c>
    </row>
    <row r="66" spans="1:17" x14ac:dyDescent="0.2">
      <c r="A66" s="61" t="s">
        <v>19</v>
      </c>
      <c r="B66" s="55">
        <v>2018</v>
      </c>
      <c r="C66" s="55" t="s">
        <v>170</v>
      </c>
      <c r="D66" s="61" t="s">
        <v>2</v>
      </c>
      <c r="E66" s="61" t="s">
        <v>99</v>
      </c>
      <c r="F66" s="65">
        <v>43234</v>
      </c>
      <c r="G66" s="62">
        <v>0.72222222222222221</v>
      </c>
      <c r="H66" s="55">
        <v>0</v>
      </c>
      <c r="I66" s="55">
        <v>0</v>
      </c>
      <c r="J66" s="88">
        <v>57.379666666666665</v>
      </c>
      <c r="K66" s="88">
        <v>90.147499999999994</v>
      </c>
      <c r="L66" s="67">
        <v>10</v>
      </c>
      <c r="M66" s="67" t="s">
        <v>171</v>
      </c>
      <c r="N66" s="68">
        <v>15</v>
      </c>
      <c r="O66" s="66" t="s">
        <v>102</v>
      </c>
      <c r="P66" s="66">
        <v>0.24609603218152201</v>
      </c>
      <c r="Q66" s="66" t="s">
        <v>66</v>
      </c>
    </row>
    <row r="67" spans="1:17" x14ac:dyDescent="0.2">
      <c r="A67" s="61" t="s">
        <v>19</v>
      </c>
      <c r="B67" s="55">
        <v>2018</v>
      </c>
      <c r="C67" s="55" t="s">
        <v>172</v>
      </c>
      <c r="D67" s="61" t="s">
        <v>2</v>
      </c>
      <c r="E67" s="61" t="s">
        <v>99</v>
      </c>
      <c r="F67" s="65">
        <v>43244</v>
      </c>
      <c r="G67" s="62">
        <v>0.57013888888888886</v>
      </c>
      <c r="H67" s="55">
        <v>0</v>
      </c>
      <c r="I67" s="55">
        <v>0</v>
      </c>
      <c r="J67" s="88">
        <v>57.024500000000003</v>
      </c>
      <c r="K67" s="88">
        <v>81.165000000000006</v>
      </c>
      <c r="L67" s="67">
        <v>10.5</v>
      </c>
      <c r="M67" s="67">
        <v>3.3</v>
      </c>
      <c r="N67" s="68">
        <v>34.65</v>
      </c>
      <c r="O67" s="66" t="s">
        <v>66</v>
      </c>
      <c r="Q67" s="66" t="s">
        <v>66</v>
      </c>
    </row>
    <row r="68" spans="1:17" x14ac:dyDescent="0.2">
      <c r="A68" s="61" t="s">
        <v>19</v>
      </c>
      <c r="B68" s="55">
        <v>2018</v>
      </c>
      <c r="C68" s="55" t="s">
        <v>173</v>
      </c>
      <c r="D68" s="61" t="s">
        <v>2</v>
      </c>
      <c r="E68" s="61" t="s">
        <v>99</v>
      </c>
      <c r="F68" s="65">
        <v>43245</v>
      </c>
      <c r="G68" s="62">
        <v>0.52777777777777779</v>
      </c>
      <c r="H68" s="55" t="s">
        <v>160</v>
      </c>
      <c r="I68" s="55" t="s">
        <v>160</v>
      </c>
      <c r="J68" s="88">
        <v>56.920833333333334</v>
      </c>
      <c r="K68" s="88">
        <v>73.145666666666671</v>
      </c>
      <c r="L68" s="67">
        <v>9.8000000000000007</v>
      </c>
      <c r="M68" s="67">
        <v>1.4</v>
      </c>
      <c r="N68" s="68">
        <v>13.72</v>
      </c>
      <c r="O68" s="66" t="s">
        <v>102</v>
      </c>
      <c r="P68" s="66">
        <v>0.427931373559235</v>
      </c>
      <c r="Q68" s="66" t="s">
        <v>66</v>
      </c>
    </row>
    <row r="69" spans="1:17" x14ac:dyDescent="0.2">
      <c r="A69" s="61" t="s">
        <v>19</v>
      </c>
      <c r="B69" s="55">
        <v>2018</v>
      </c>
      <c r="C69" s="55" t="s">
        <v>174</v>
      </c>
      <c r="D69" s="61" t="s">
        <v>2</v>
      </c>
      <c r="E69" s="61" t="s">
        <v>99</v>
      </c>
      <c r="F69" s="65">
        <v>43252</v>
      </c>
      <c r="G69" s="62">
        <v>0.46875</v>
      </c>
      <c r="H69" s="55">
        <v>5</v>
      </c>
      <c r="I69" s="55">
        <v>130</v>
      </c>
      <c r="J69" s="88">
        <v>57.25716666666667</v>
      </c>
      <c r="K69" s="88">
        <v>85.067333333333337</v>
      </c>
      <c r="L69" s="67">
        <v>16</v>
      </c>
      <c r="M69" s="67">
        <v>0.6</v>
      </c>
      <c r="N69" s="68">
        <v>9.6</v>
      </c>
      <c r="O69" s="66" t="s">
        <v>102</v>
      </c>
      <c r="P69" s="66">
        <v>0.409913852600366</v>
      </c>
      <c r="Q69" s="66" t="s">
        <v>66</v>
      </c>
    </row>
    <row r="70" spans="1:17" x14ac:dyDescent="0.2">
      <c r="A70" s="61" t="s">
        <v>19</v>
      </c>
      <c r="B70" s="55">
        <v>2018</v>
      </c>
      <c r="C70" s="55" t="s">
        <v>175</v>
      </c>
      <c r="D70" s="61" t="s">
        <v>2</v>
      </c>
      <c r="E70" s="61" t="s">
        <v>99</v>
      </c>
      <c r="F70" s="65">
        <v>43261</v>
      </c>
      <c r="G70" s="62">
        <v>0.68055555555555547</v>
      </c>
      <c r="H70" s="55">
        <v>5</v>
      </c>
      <c r="I70" s="55">
        <v>240</v>
      </c>
      <c r="J70" s="88">
        <v>57.036166666666666</v>
      </c>
      <c r="K70" s="88">
        <v>81.114333333333335</v>
      </c>
      <c r="L70" s="67">
        <v>4.5</v>
      </c>
      <c r="M70" s="67">
        <v>1.5</v>
      </c>
      <c r="N70" s="68">
        <v>6.75</v>
      </c>
      <c r="O70" s="66" t="s">
        <v>66</v>
      </c>
      <c r="Q70" s="66" t="s">
        <v>66</v>
      </c>
    </row>
    <row r="71" spans="1:17" x14ac:dyDescent="0.2">
      <c r="A71" s="61" t="s">
        <v>19</v>
      </c>
      <c r="B71" s="55">
        <v>2018</v>
      </c>
      <c r="C71" s="55" t="s">
        <v>176</v>
      </c>
      <c r="D71" s="61" t="s">
        <v>2</v>
      </c>
      <c r="E71" s="61" t="s">
        <v>99</v>
      </c>
      <c r="F71" s="65">
        <v>43261</v>
      </c>
      <c r="G71" s="62">
        <v>0.68125000000000002</v>
      </c>
      <c r="H71" s="55">
        <v>5</v>
      </c>
      <c r="I71" s="55">
        <v>240</v>
      </c>
      <c r="J71" s="88">
        <v>57.064833333333333</v>
      </c>
      <c r="K71" s="88">
        <v>82.038666666666671</v>
      </c>
      <c r="L71" s="67">
        <v>3</v>
      </c>
      <c r="M71" s="67">
        <v>1</v>
      </c>
      <c r="N71" s="68">
        <v>3</v>
      </c>
      <c r="O71" s="66" t="s">
        <v>66</v>
      </c>
      <c r="Q71" s="66" t="s">
        <v>66</v>
      </c>
    </row>
    <row r="72" spans="1:17" x14ac:dyDescent="0.2">
      <c r="A72" s="61" t="s">
        <v>19</v>
      </c>
      <c r="B72" s="55">
        <v>2018</v>
      </c>
      <c r="C72" s="55" t="s">
        <v>177</v>
      </c>
      <c r="D72" s="61" t="s">
        <v>2</v>
      </c>
      <c r="E72" s="61" t="s">
        <v>99</v>
      </c>
      <c r="F72" s="65">
        <v>43261</v>
      </c>
      <c r="G72" s="62">
        <v>0.68194444444444446</v>
      </c>
      <c r="H72" s="55">
        <v>5</v>
      </c>
      <c r="I72" s="55">
        <v>240</v>
      </c>
      <c r="J72" s="88">
        <v>57.105666666666664</v>
      </c>
      <c r="K72" s="88">
        <v>82.058666666666667</v>
      </c>
      <c r="L72" s="67">
        <v>2.5</v>
      </c>
      <c r="M72" s="67">
        <v>0.5</v>
      </c>
      <c r="N72" s="68">
        <v>1.25</v>
      </c>
      <c r="O72" s="66" t="s">
        <v>66</v>
      </c>
      <c r="Q72" s="66" t="s">
        <v>66</v>
      </c>
    </row>
    <row r="73" spans="1:17" x14ac:dyDescent="0.2">
      <c r="A73" s="61" t="s">
        <v>19</v>
      </c>
      <c r="B73" s="55">
        <v>2018</v>
      </c>
      <c r="C73" s="55" t="s">
        <v>178</v>
      </c>
      <c r="D73" s="61" t="s">
        <v>2</v>
      </c>
      <c r="E73" s="61" t="s">
        <v>99</v>
      </c>
      <c r="F73" s="65">
        <v>43261</v>
      </c>
      <c r="G73" s="62">
        <v>0.73472222222222217</v>
      </c>
      <c r="H73" s="55">
        <v>10</v>
      </c>
      <c r="I73" s="55">
        <v>285</v>
      </c>
      <c r="J73" s="88">
        <v>56.523000000000003</v>
      </c>
      <c r="K73" s="88">
        <v>64.089666666666673</v>
      </c>
      <c r="L73" s="67">
        <v>5</v>
      </c>
      <c r="M73" s="67">
        <v>1.5</v>
      </c>
      <c r="N73" s="68">
        <v>7.5</v>
      </c>
      <c r="O73" s="66" t="s">
        <v>65</v>
      </c>
      <c r="Q73" s="66" t="s">
        <v>66</v>
      </c>
    </row>
    <row r="74" spans="1:17" x14ac:dyDescent="0.2">
      <c r="A74" s="61" t="s">
        <v>19</v>
      </c>
      <c r="B74" s="55">
        <v>2018</v>
      </c>
      <c r="C74" s="55" t="s">
        <v>179</v>
      </c>
      <c r="D74" s="61" t="s">
        <v>2</v>
      </c>
      <c r="E74" s="61" t="s">
        <v>99</v>
      </c>
      <c r="F74" s="65">
        <v>43264</v>
      </c>
      <c r="G74" s="62">
        <v>0.41319444444444442</v>
      </c>
      <c r="H74" s="55">
        <v>15</v>
      </c>
      <c r="I74" s="55">
        <v>270</v>
      </c>
      <c r="J74" s="88">
        <v>55.665166666666664</v>
      </c>
      <c r="K74" s="88">
        <v>72.040499999999994</v>
      </c>
      <c r="L74" s="67">
        <v>0.7</v>
      </c>
      <c r="M74" s="67">
        <v>0.3</v>
      </c>
      <c r="N74" s="68">
        <v>0.21</v>
      </c>
      <c r="O74" s="66" t="s">
        <v>66</v>
      </c>
      <c r="Q74" s="66" t="s">
        <v>66</v>
      </c>
    </row>
    <row r="75" spans="1:17" x14ac:dyDescent="0.2">
      <c r="A75" s="61" t="s">
        <v>19</v>
      </c>
      <c r="B75" s="55">
        <v>2018</v>
      </c>
      <c r="C75" s="55" t="s">
        <v>180</v>
      </c>
      <c r="D75" s="61" t="s">
        <v>2</v>
      </c>
      <c r="E75" s="61" t="s">
        <v>99</v>
      </c>
      <c r="F75" s="65">
        <v>43306</v>
      </c>
      <c r="G75" s="62">
        <v>0.30138888888888887</v>
      </c>
      <c r="H75" s="55">
        <v>16</v>
      </c>
      <c r="I75" s="55">
        <v>276</v>
      </c>
      <c r="J75" s="88">
        <v>57.158000000000001</v>
      </c>
      <c r="K75" s="88">
        <v>84.022999999999996</v>
      </c>
      <c r="L75" s="67">
        <v>3.2</v>
      </c>
      <c r="M75" s="67">
        <v>1.5</v>
      </c>
      <c r="N75" s="68">
        <v>4.8000000000000007</v>
      </c>
      <c r="O75" s="66" t="s">
        <v>65</v>
      </c>
      <c r="Q75" s="66" t="s">
        <v>66</v>
      </c>
    </row>
    <row r="76" spans="1:17" x14ac:dyDescent="0.2">
      <c r="A76" s="61" t="s">
        <v>19</v>
      </c>
      <c r="B76" s="55">
        <v>2018</v>
      </c>
      <c r="C76" s="55" t="s">
        <v>181</v>
      </c>
      <c r="D76" s="61" t="s">
        <v>2</v>
      </c>
      <c r="E76" s="61" t="s">
        <v>99</v>
      </c>
      <c r="F76" s="65">
        <v>43306</v>
      </c>
      <c r="G76" s="62">
        <v>0.31805555555555554</v>
      </c>
      <c r="H76" s="55">
        <v>16</v>
      </c>
      <c r="I76" s="55">
        <v>276</v>
      </c>
      <c r="J76" s="88">
        <v>56.846166666666669</v>
      </c>
      <c r="K76" s="88">
        <v>61.050166666666669</v>
      </c>
      <c r="L76" s="67">
        <v>3</v>
      </c>
      <c r="M76" s="67">
        <v>1.6</v>
      </c>
      <c r="N76" s="68">
        <v>4.8000000000000007</v>
      </c>
      <c r="O76" s="66" t="s">
        <v>65</v>
      </c>
      <c r="Q76" s="66" t="s">
        <v>66</v>
      </c>
    </row>
    <row r="77" spans="1:17" x14ac:dyDescent="0.2">
      <c r="A77" s="61" t="s">
        <v>19</v>
      </c>
      <c r="B77" s="55">
        <v>2018</v>
      </c>
      <c r="C77" s="55" t="s">
        <v>182</v>
      </c>
      <c r="D77" s="61" t="s">
        <v>2</v>
      </c>
      <c r="E77" s="61" t="s">
        <v>99</v>
      </c>
      <c r="F77" s="65">
        <v>43312</v>
      </c>
      <c r="G77" s="62">
        <v>0.36458333333333331</v>
      </c>
      <c r="H77" s="55">
        <v>15</v>
      </c>
      <c r="I77" s="55">
        <v>150</v>
      </c>
      <c r="J77" s="88">
        <v>58.004666666666665</v>
      </c>
      <c r="K77" s="88">
        <v>95.091333333333338</v>
      </c>
      <c r="L77" s="67">
        <v>1.9</v>
      </c>
      <c r="M77" s="67">
        <v>0.6</v>
      </c>
      <c r="N77" s="68">
        <v>1.1399999999999999</v>
      </c>
      <c r="O77" s="66" t="s">
        <v>65</v>
      </c>
      <c r="Q77" s="66" t="s">
        <v>66</v>
      </c>
    </row>
    <row r="78" spans="1:17" x14ac:dyDescent="0.2">
      <c r="A78" s="61" t="s">
        <v>19</v>
      </c>
      <c r="B78" s="55">
        <v>2018</v>
      </c>
      <c r="C78" s="55" t="s">
        <v>183</v>
      </c>
      <c r="D78" s="61" t="s">
        <v>2</v>
      </c>
      <c r="E78" s="61" t="s">
        <v>99</v>
      </c>
      <c r="F78" s="65">
        <v>43312</v>
      </c>
      <c r="G78" s="62">
        <v>0.3743055555555555</v>
      </c>
      <c r="H78" s="55">
        <v>15</v>
      </c>
      <c r="I78" s="55">
        <v>150</v>
      </c>
      <c r="J78" s="88">
        <v>57.839166666666664</v>
      </c>
      <c r="K78" s="88">
        <v>92.109833333333327</v>
      </c>
      <c r="L78" s="67">
        <v>1.7</v>
      </c>
      <c r="M78" s="67">
        <v>0.2</v>
      </c>
      <c r="N78" s="68">
        <v>0.34</v>
      </c>
      <c r="O78" s="66" t="s">
        <v>65</v>
      </c>
      <c r="Q78" s="66" t="s">
        <v>66</v>
      </c>
    </row>
    <row r="79" spans="1:17" x14ac:dyDescent="0.2">
      <c r="A79" s="61" t="s">
        <v>19</v>
      </c>
      <c r="B79" s="55">
        <v>2018</v>
      </c>
      <c r="C79" s="55" t="s">
        <v>184</v>
      </c>
      <c r="D79" s="61" t="s">
        <v>2</v>
      </c>
      <c r="E79" s="61" t="s">
        <v>99</v>
      </c>
      <c r="F79" s="65">
        <v>43313</v>
      </c>
      <c r="G79" s="62">
        <v>0.46458333333333335</v>
      </c>
      <c r="H79" s="55">
        <v>2</v>
      </c>
      <c r="I79" s="55">
        <v>180</v>
      </c>
      <c r="J79" s="88">
        <v>57.68116666666667</v>
      </c>
      <c r="K79" s="88">
        <v>84.142833333333328</v>
      </c>
      <c r="L79" s="67">
        <v>3.8</v>
      </c>
      <c r="M79" s="67">
        <v>1.5</v>
      </c>
      <c r="N79" s="68">
        <v>5.6999999999999993</v>
      </c>
      <c r="O79" s="66" t="s">
        <v>65</v>
      </c>
      <c r="Q79" s="66" t="s">
        <v>66</v>
      </c>
    </row>
    <row r="80" spans="1:17" x14ac:dyDescent="0.2">
      <c r="A80" s="61" t="s">
        <v>19</v>
      </c>
      <c r="B80" s="55">
        <v>2018</v>
      </c>
      <c r="C80" s="55" t="s">
        <v>185</v>
      </c>
      <c r="D80" s="61" t="s">
        <v>2</v>
      </c>
      <c r="E80" s="61" t="s">
        <v>99</v>
      </c>
      <c r="F80" s="65">
        <v>43313</v>
      </c>
      <c r="G80" s="62">
        <v>0.46875</v>
      </c>
      <c r="H80" s="55">
        <v>2</v>
      </c>
      <c r="I80" s="55">
        <v>180</v>
      </c>
      <c r="J80" s="88">
        <v>57.963500000000003</v>
      </c>
      <c r="K80" s="88">
        <v>95.12733333333334</v>
      </c>
      <c r="L80" s="67">
        <v>4.9000000000000004</v>
      </c>
      <c r="M80" s="67">
        <v>1.1000000000000001</v>
      </c>
      <c r="N80" s="68">
        <v>5.3900000000000006</v>
      </c>
      <c r="O80" s="66" t="s">
        <v>65</v>
      </c>
      <c r="Q80" s="66" t="s">
        <v>66</v>
      </c>
    </row>
    <row r="81" spans="1:17" x14ac:dyDescent="0.2">
      <c r="A81" s="61" t="s">
        <v>19</v>
      </c>
      <c r="B81" s="55">
        <v>2018</v>
      </c>
      <c r="C81" s="55" t="s">
        <v>186</v>
      </c>
      <c r="D81" s="61" t="s">
        <v>2</v>
      </c>
      <c r="E81" s="61" t="s">
        <v>99</v>
      </c>
      <c r="F81" s="65">
        <v>43321</v>
      </c>
      <c r="G81" s="62">
        <v>0.44791666666666669</v>
      </c>
      <c r="H81" s="55">
        <v>0</v>
      </c>
      <c r="I81" s="55">
        <v>0</v>
      </c>
      <c r="J81" s="88">
        <v>56.74</v>
      </c>
      <c r="K81" s="88">
        <v>71.002833333333328</v>
      </c>
      <c r="L81" s="67">
        <v>2.8</v>
      </c>
      <c r="M81" s="67">
        <v>1</v>
      </c>
      <c r="N81" s="68">
        <v>2.8</v>
      </c>
      <c r="O81" s="66" t="s">
        <v>102</v>
      </c>
      <c r="Q81" s="66" t="s">
        <v>66</v>
      </c>
    </row>
    <row r="82" spans="1:17" x14ac:dyDescent="0.2">
      <c r="A82" s="61" t="s">
        <v>19</v>
      </c>
      <c r="B82" s="55">
        <v>2018</v>
      </c>
      <c r="C82" s="55" t="s">
        <v>187</v>
      </c>
      <c r="D82" s="61" t="s">
        <v>2</v>
      </c>
      <c r="E82" s="61" t="s">
        <v>99</v>
      </c>
      <c r="F82" s="65">
        <v>43321</v>
      </c>
      <c r="G82" s="62">
        <v>0.47222222222222227</v>
      </c>
      <c r="H82" s="55">
        <v>0</v>
      </c>
      <c r="I82" s="55">
        <v>0</v>
      </c>
      <c r="J82" s="88">
        <v>57.611166666666669</v>
      </c>
      <c r="K82" s="88">
        <v>94.05883333333334</v>
      </c>
      <c r="L82" s="67">
        <v>1.4</v>
      </c>
      <c r="M82" s="67">
        <v>0.2</v>
      </c>
      <c r="N82" s="68">
        <v>0.27999999999999997</v>
      </c>
      <c r="O82" s="66" t="s">
        <v>102</v>
      </c>
      <c r="P82" s="66">
        <v>2.1498057412593901E-2</v>
      </c>
      <c r="Q82" s="66" t="s">
        <v>66</v>
      </c>
    </row>
    <row r="83" spans="1:17" x14ac:dyDescent="0.2">
      <c r="A83" s="61" t="s">
        <v>19</v>
      </c>
      <c r="B83" s="55">
        <v>2018</v>
      </c>
      <c r="C83" s="55" t="s">
        <v>188</v>
      </c>
      <c r="D83" s="61" t="s">
        <v>2</v>
      </c>
      <c r="E83" s="61" t="s">
        <v>99</v>
      </c>
      <c r="F83" s="65">
        <v>43326</v>
      </c>
      <c r="G83" s="62">
        <v>0.4513888888888889</v>
      </c>
      <c r="H83" s="55">
        <v>10</v>
      </c>
      <c r="I83" s="55">
        <v>285</v>
      </c>
      <c r="J83" s="88">
        <v>56.451666666666668</v>
      </c>
      <c r="K83" s="88">
        <v>65.113</v>
      </c>
      <c r="L83" s="67">
        <v>5.8</v>
      </c>
      <c r="M83" s="67">
        <v>2.4</v>
      </c>
      <c r="N83" s="68">
        <v>13.92</v>
      </c>
      <c r="O83" s="66" t="s">
        <v>66</v>
      </c>
      <c r="Q83" s="66" t="s">
        <v>66</v>
      </c>
    </row>
    <row r="84" spans="1:17" x14ac:dyDescent="0.2">
      <c r="A84" s="61" t="s">
        <v>19</v>
      </c>
      <c r="B84" s="55">
        <v>2018</v>
      </c>
      <c r="C84" s="55" t="s">
        <v>189</v>
      </c>
      <c r="D84" s="61" t="s">
        <v>2</v>
      </c>
      <c r="E84" s="61" t="s">
        <v>99</v>
      </c>
      <c r="F84" s="65">
        <v>43332</v>
      </c>
      <c r="G84" s="62">
        <v>0.56111111111111112</v>
      </c>
      <c r="H84" s="55">
        <v>10</v>
      </c>
      <c r="I84" s="55">
        <v>300</v>
      </c>
      <c r="J84" s="88">
        <v>58.122833333333332</v>
      </c>
      <c r="K84" s="88">
        <v>103.1555</v>
      </c>
      <c r="L84" s="67">
        <v>5.8</v>
      </c>
      <c r="M84" s="67">
        <v>3.1</v>
      </c>
      <c r="N84" s="68">
        <v>17.98</v>
      </c>
      <c r="O84" s="66" t="s">
        <v>65</v>
      </c>
      <c r="Q84" s="66" t="s">
        <v>66</v>
      </c>
    </row>
    <row r="85" spans="1:17" x14ac:dyDescent="0.2">
      <c r="A85" s="61" t="s">
        <v>19</v>
      </c>
      <c r="B85" s="55">
        <v>2018</v>
      </c>
      <c r="C85" s="55" t="s">
        <v>190</v>
      </c>
      <c r="D85" s="61" t="s">
        <v>2</v>
      </c>
      <c r="E85" s="61" t="s">
        <v>99</v>
      </c>
      <c r="F85" s="65">
        <v>43342</v>
      </c>
      <c r="G85" s="62">
        <v>0.55069444444444449</v>
      </c>
      <c r="H85" s="55">
        <v>15</v>
      </c>
      <c r="I85" s="55">
        <v>320</v>
      </c>
      <c r="J85" s="88">
        <v>56.222666666666669</v>
      </c>
      <c r="K85" s="88">
        <v>63.102666666666664</v>
      </c>
      <c r="L85" s="67">
        <v>0.6</v>
      </c>
      <c r="M85" s="67">
        <v>0.3</v>
      </c>
      <c r="N85" s="68">
        <v>0.18</v>
      </c>
      <c r="O85" s="66" t="s">
        <v>65</v>
      </c>
      <c r="Q85" s="66" t="s">
        <v>66</v>
      </c>
    </row>
    <row r="86" spans="1:17" x14ac:dyDescent="0.2">
      <c r="A86" s="61" t="s">
        <v>19</v>
      </c>
      <c r="B86" s="55">
        <v>2018</v>
      </c>
      <c r="C86" s="55" t="s">
        <v>191</v>
      </c>
      <c r="D86" s="61" t="s">
        <v>2</v>
      </c>
      <c r="E86" s="61" t="s">
        <v>99</v>
      </c>
      <c r="F86" s="65">
        <v>43347</v>
      </c>
      <c r="G86" s="62">
        <v>0.59791666666666665</v>
      </c>
      <c r="H86" s="55">
        <v>5</v>
      </c>
      <c r="I86" s="55" t="s">
        <v>160</v>
      </c>
      <c r="J86" s="88">
        <v>56.084333333333333</v>
      </c>
      <c r="K86" s="88">
        <v>74.160666666666671</v>
      </c>
      <c r="L86" s="67">
        <v>3.5</v>
      </c>
      <c r="M86" s="67">
        <v>1.1000000000000001</v>
      </c>
      <c r="N86" s="68">
        <v>3.8500000000000005</v>
      </c>
      <c r="O86" s="66" t="s">
        <v>66</v>
      </c>
      <c r="Q86" s="66" t="s">
        <v>66</v>
      </c>
    </row>
    <row r="87" spans="1:17" x14ac:dyDescent="0.2">
      <c r="A87" s="61" t="s">
        <v>19</v>
      </c>
      <c r="B87" s="55">
        <v>2018</v>
      </c>
      <c r="C87" s="55" t="s">
        <v>192</v>
      </c>
      <c r="D87" s="61" t="s">
        <v>2</v>
      </c>
      <c r="E87" s="61" t="s">
        <v>99</v>
      </c>
      <c r="F87" s="65">
        <v>43378</v>
      </c>
      <c r="G87" s="62">
        <v>0.54583333333333328</v>
      </c>
      <c r="H87" s="55">
        <v>15</v>
      </c>
      <c r="I87" s="55">
        <v>240</v>
      </c>
      <c r="J87" s="88">
        <v>55.838666666666668</v>
      </c>
      <c r="K87" s="88">
        <v>51.013500000000001</v>
      </c>
      <c r="L87" s="67">
        <v>1.3</v>
      </c>
      <c r="M87" s="67">
        <v>0.4</v>
      </c>
      <c r="N87" s="68">
        <v>0.52</v>
      </c>
      <c r="O87" s="66" t="s">
        <v>66</v>
      </c>
      <c r="Q87" s="66" t="s">
        <v>66</v>
      </c>
    </row>
    <row r="88" spans="1:17" x14ac:dyDescent="0.2">
      <c r="A88" s="61" t="s">
        <v>19</v>
      </c>
      <c r="B88" s="55">
        <v>2018</v>
      </c>
      <c r="C88" s="55" t="s">
        <v>193</v>
      </c>
      <c r="D88" s="61" t="s">
        <v>2</v>
      </c>
      <c r="E88" s="61" t="s">
        <v>99</v>
      </c>
      <c r="F88" s="65">
        <v>43389</v>
      </c>
      <c r="G88" s="62">
        <v>0.34722222222222227</v>
      </c>
      <c r="H88" s="55">
        <v>15</v>
      </c>
      <c r="I88" s="55">
        <v>220</v>
      </c>
      <c r="J88" s="88">
        <v>55.481666666666669</v>
      </c>
      <c r="K88" s="88">
        <v>50.036833333333334</v>
      </c>
      <c r="L88" s="67">
        <v>7.8</v>
      </c>
      <c r="M88" s="67">
        <v>2</v>
      </c>
      <c r="N88" s="68">
        <v>15.6</v>
      </c>
      <c r="O88" s="66" t="s">
        <v>102</v>
      </c>
      <c r="P88" s="66">
        <v>0.118614943110218</v>
      </c>
      <c r="Q88" s="66" t="s">
        <v>158</v>
      </c>
    </row>
    <row r="89" spans="1:17" x14ac:dyDescent="0.2">
      <c r="A89" s="61" t="s">
        <v>19</v>
      </c>
      <c r="B89" s="55">
        <v>2018</v>
      </c>
      <c r="C89" s="55" t="s">
        <v>194</v>
      </c>
      <c r="D89" s="61" t="s">
        <v>2</v>
      </c>
      <c r="E89" s="61" t="s">
        <v>99</v>
      </c>
      <c r="F89" s="65">
        <v>43389</v>
      </c>
      <c r="G89" s="62">
        <v>0.35416666666666669</v>
      </c>
      <c r="H89" s="55">
        <v>0</v>
      </c>
      <c r="I89" s="55">
        <v>0</v>
      </c>
      <c r="J89" s="88">
        <v>55.736333333333334</v>
      </c>
      <c r="K89" s="88">
        <v>44.081499999999998</v>
      </c>
      <c r="L89" s="67">
        <v>6.8</v>
      </c>
      <c r="M89" s="67">
        <v>2</v>
      </c>
      <c r="N89" s="68">
        <v>13.6</v>
      </c>
      <c r="O89" s="66" t="s">
        <v>102</v>
      </c>
      <c r="P89" s="66">
        <v>4.63215865892403E-2</v>
      </c>
      <c r="Q89" s="66" t="s">
        <v>158</v>
      </c>
    </row>
    <row r="90" spans="1:17" x14ac:dyDescent="0.2">
      <c r="A90" s="61" t="s">
        <v>19</v>
      </c>
      <c r="B90" s="55">
        <v>2018</v>
      </c>
      <c r="C90" s="55" t="s">
        <v>195</v>
      </c>
      <c r="D90" s="61" t="s">
        <v>2</v>
      </c>
      <c r="E90" s="61" t="s">
        <v>99</v>
      </c>
      <c r="F90" s="65">
        <v>43397</v>
      </c>
      <c r="G90" s="62">
        <v>0.63055555555555554</v>
      </c>
      <c r="H90" s="55">
        <v>20</v>
      </c>
      <c r="I90" s="55">
        <v>310</v>
      </c>
      <c r="J90" s="88">
        <v>57.789666666666669</v>
      </c>
      <c r="K90" s="88">
        <v>92.12433333333334</v>
      </c>
      <c r="L90" s="67">
        <v>7.5</v>
      </c>
      <c r="M90" s="67">
        <v>0.5</v>
      </c>
      <c r="N90" s="68">
        <v>3.75</v>
      </c>
      <c r="O90" s="66" t="s">
        <v>66</v>
      </c>
      <c r="Q90" s="66" t="s">
        <v>66</v>
      </c>
    </row>
    <row r="91" spans="1:17" x14ac:dyDescent="0.2">
      <c r="A91" s="61" t="s">
        <v>19</v>
      </c>
      <c r="B91" s="55">
        <v>2018</v>
      </c>
      <c r="C91" s="55" t="s">
        <v>196</v>
      </c>
      <c r="D91" s="61" t="s">
        <v>2</v>
      </c>
      <c r="E91" s="61" t="s">
        <v>2</v>
      </c>
      <c r="F91" s="65">
        <v>43397</v>
      </c>
      <c r="G91" s="62" t="s">
        <v>197</v>
      </c>
      <c r="H91" s="55">
        <v>17</v>
      </c>
      <c r="I91" s="55">
        <v>320</v>
      </c>
      <c r="J91" s="88">
        <v>57.792499999999997</v>
      </c>
      <c r="K91" s="88">
        <v>82.111999999999995</v>
      </c>
      <c r="L91" s="67">
        <v>3.5</v>
      </c>
      <c r="M91" s="67">
        <v>0.6</v>
      </c>
      <c r="N91" s="68">
        <v>2.1</v>
      </c>
      <c r="O91" s="66" t="s">
        <v>66</v>
      </c>
      <c r="Q91" s="66" t="s">
        <v>66</v>
      </c>
    </row>
    <row r="92" spans="1:17" x14ac:dyDescent="0.2">
      <c r="A92" s="61" t="s">
        <v>19</v>
      </c>
      <c r="B92" s="55">
        <v>2018</v>
      </c>
      <c r="C92" s="55" t="s">
        <v>198</v>
      </c>
      <c r="D92" s="61" t="s">
        <v>2</v>
      </c>
      <c r="E92" s="61" t="s">
        <v>99</v>
      </c>
      <c r="F92" s="65">
        <v>43412</v>
      </c>
      <c r="G92" s="62">
        <v>0.5541666666666667</v>
      </c>
      <c r="H92" s="55">
        <v>16</v>
      </c>
      <c r="I92" s="55">
        <v>130</v>
      </c>
      <c r="J92" s="88">
        <v>57.885833333333331</v>
      </c>
      <c r="K92" s="88">
        <v>95.005166666666668</v>
      </c>
      <c r="L92" s="67">
        <v>2.2999999999999998</v>
      </c>
      <c r="M92" s="67">
        <v>1.2</v>
      </c>
      <c r="N92" s="68">
        <v>2.76</v>
      </c>
      <c r="O92" s="66" t="s">
        <v>66</v>
      </c>
      <c r="Q92" s="66" t="s">
        <v>66</v>
      </c>
    </row>
    <row r="93" spans="1:17" x14ac:dyDescent="0.2">
      <c r="A93" s="61" t="s">
        <v>19</v>
      </c>
      <c r="B93" s="55">
        <v>2018</v>
      </c>
      <c r="C93" s="55" t="s">
        <v>199</v>
      </c>
      <c r="D93" s="61" t="s">
        <v>2</v>
      </c>
      <c r="E93" s="61" t="s">
        <v>99</v>
      </c>
      <c r="F93" s="65">
        <v>43412</v>
      </c>
      <c r="G93" s="62">
        <v>0.55833333333333335</v>
      </c>
      <c r="H93" s="55">
        <v>16</v>
      </c>
      <c r="I93" s="55">
        <v>130</v>
      </c>
      <c r="J93" s="88">
        <v>57.610666666666667</v>
      </c>
      <c r="K93" s="88">
        <v>85.156166666666664</v>
      </c>
      <c r="L93" s="67">
        <v>5.8</v>
      </c>
      <c r="M93" s="67">
        <v>1.6</v>
      </c>
      <c r="N93" s="68">
        <v>9.2799999999999994</v>
      </c>
      <c r="O93" s="66" t="s">
        <v>66</v>
      </c>
      <c r="Q93" s="66" t="s">
        <v>66</v>
      </c>
    </row>
    <row r="94" spans="1:17" x14ac:dyDescent="0.2">
      <c r="A94" s="64" t="s">
        <v>22</v>
      </c>
      <c r="B94" s="69">
        <v>2018</v>
      </c>
      <c r="C94" s="64" t="s">
        <v>200</v>
      </c>
      <c r="D94" s="64" t="s">
        <v>2</v>
      </c>
      <c r="E94" s="64" t="s">
        <v>99</v>
      </c>
      <c r="F94" s="82">
        <v>43105</v>
      </c>
      <c r="G94" s="83">
        <v>0.48680555555555555</v>
      </c>
      <c r="H94" s="84">
        <v>6.9204152249134951</v>
      </c>
      <c r="I94" s="81">
        <v>218</v>
      </c>
      <c r="J94" s="90">
        <v>52.098333333333336</v>
      </c>
      <c r="K94" s="90">
        <v>3.6716666666666664</v>
      </c>
      <c r="L94" s="73">
        <v>1.6</v>
      </c>
      <c r="M94" s="73">
        <v>0.2</v>
      </c>
      <c r="N94" s="64">
        <v>0.22400000000000003</v>
      </c>
      <c r="O94" s="81" t="s">
        <v>66</v>
      </c>
      <c r="P94" s="64"/>
      <c r="Q94" s="70" t="s">
        <v>66</v>
      </c>
    </row>
    <row r="95" spans="1:17" x14ac:dyDescent="0.2">
      <c r="A95" s="64" t="s">
        <v>22</v>
      </c>
      <c r="B95" s="69">
        <v>2018</v>
      </c>
      <c r="C95" s="64" t="s">
        <v>201</v>
      </c>
      <c r="D95" s="64" t="s">
        <v>2</v>
      </c>
      <c r="E95" s="64" t="s">
        <v>99</v>
      </c>
      <c r="F95" s="82">
        <v>43106</v>
      </c>
      <c r="G95" s="83">
        <v>0.40625</v>
      </c>
      <c r="H95" s="84">
        <v>1.7301038062283738</v>
      </c>
      <c r="I95" s="81"/>
      <c r="J95" s="90">
        <v>51.943333333333328</v>
      </c>
      <c r="K95" s="90">
        <v>3.4883333333333333</v>
      </c>
      <c r="L95" s="73">
        <v>9</v>
      </c>
      <c r="M95" s="73">
        <v>4</v>
      </c>
      <c r="N95" s="73">
        <v>3.6</v>
      </c>
      <c r="O95" s="81" t="s">
        <v>102</v>
      </c>
      <c r="P95" s="70">
        <v>1.7856000000000001</v>
      </c>
      <c r="Q95" s="70" t="s">
        <v>66</v>
      </c>
    </row>
    <row r="96" spans="1:17" x14ac:dyDescent="0.2">
      <c r="A96" s="64" t="s">
        <v>22</v>
      </c>
      <c r="B96" s="69">
        <v>2018</v>
      </c>
      <c r="C96" s="64" t="s">
        <v>202</v>
      </c>
      <c r="D96" s="64" t="s">
        <v>2</v>
      </c>
      <c r="E96" s="64" t="s">
        <v>2</v>
      </c>
      <c r="F96" s="82">
        <v>43107</v>
      </c>
      <c r="G96" s="83">
        <v>2.0833333333333332E-2</v>
      </c>
      <c r="H96" s="84">
        <v>8.6505190311418687</v>
      </c>
      <c r="I96" s="81">
        <v>90</v>
      </c>
      <c r="J96" s="90">
        <v>52.286666666666662</v>
      </c>
      <c r="K96" s="90">
        <v>3.8169444444444443</v>
      </c>
      <c r="L96" s="73"/>
      <c r="M96" s="73"/>
      <c r="N96" s="73"/>
      <c r="O96" s="81" t="s">
        <v>65</v>
      </c>
      <c r="P96" s="64"/>
      <c r="Q96" s="70" t="s">
        <v>158</v>
      </c>
    </row>
    <row r="97" spans="1:17" x14ac:dyDescent="0.2">
      <c r="A97" s="64" t="s">
        <v>22</v>
      </c>
      <c r="B97" s="69">
        <v>2018</v>
      </c>
      <c r="C97" s="64" t="s">
        <v>203</v>
      </c>
      <c r="D97" s="64" t="s">
        <v>2</v>
      </c>
      <c r="E97" s="64" t="s">
        <v>2</v>
      </c>
      <c r="F97" s="82">
        <v>43111</v>
      </c>
      <c r="G97" s="83">
        <v>0.71527777777777779</v>
      </c>
      <c r="H97" s="84"/>
      <c r="I97" s="81"/>
      <c r="J97" s="90">
        <v>54.205000000000005</v>
      </c>
      <c r="K97" s="90">
        <v>5.6855555555555561</v>
      </c>
      <c r="L97" s="73">
        <v>0.96</v>
      </c>
      <c r="M97" s="73">
        <v>0.49</v>
      </c>
      <c r="N97" s="73">
        <v>0.23519999999999999</v>
      </c>
      <c r="O97" s="81" t="s">
        <v>66</v>
      </c>
      <c r="P97" s="64"/>
      <c r="Q97" s="70" t="s">
        <v>66</v>
      </c>
    </row>
    <row r="98" spans="1:17" x14ac:dyDescent="0.2">
      <c r="A98" s="64" t="s">
        <v>22</v>
      </c>
      <c r="B98" s="69">
        <v>2018</v>
      </c>
      <c r="C98" s="64" t="s">
        <v>204</v>
      </c>
      <c r="D98" s="64" t="s">
        <v>2</v>
      </c>
      <c r="E98" s="64" t="s">
        <v>99</v>
      </c>
      <c r="F98" s="82">
        <v>43113</v>
      </c>
      <c r="G98" s="83">
        <v>0.62986111111111109</v>
      </c>
      <c r="H98" s="84">
        <v>6.9204152249134951</v>
      </c>
      <c r="I98" s="81">
        <v>117</v>
      </c>
      <c r="J98" s="90">
        <v>52.12</v>
      </c>
      <c r="K98" s="90">
        <v>2.9299999999999997</v>
      </c>
      <c r="L98" s="73">
        <v>1</v>
      </c>
      <c r="M98" s="73">
        <v>0.1</v>
      </c>
      <c r="N98" s="73">
        <v>0.03</v>
      </c>
      <c r="O98" s="81" t="s">
        <v>66</v>
      </c>
      <c r="P98" s="64"/>
      <c r="Q98" s="70" t="s">
        <v>66</v>
      </c>
    </row>
    <row r="99" spans="1:17" x14ac:dyDescent="0.2">
      <c r="A99" s="64" t="s">
        <v>22</v>
      </c>
      <c r="B99" s="69">
        <v>2018</v>
      </c>
      <c r="C99" s="64" t="s">
        <v>205</v>
      </c>
      <c r="D99" s="64" t="s">
        <v>2</v>
      </c>
      <c r="E99" s="64" t="s">
        <v>2</v>
      </c>
      <c r="F99" s="82">
        <v>43130</v>
      </c>
      <c r="G99" s="83">
        <v>0.66180555555555554</v>
      </c>
      <c r="H99" s="84">
        <v>3.4602076124567476</v>
      </c>
      <c r="I99" s="81">
        <v>225</v>
      </c>
      <c r="J99" s="90">
        <v>52.064999999999998</v>
      </c>
      <c r="K99" s="90">
        <v>2.9066666666666667</v>
      </c>
      <c r="L99" s="73">
        <v>17.3</v>
      </c>
      <c r="M99" s="73">
        <v>0.02</v>
      </c>
      <c r="N99" s="73">
        <v>6.9200000000000012E-2</v>
      </c>
      <c r="O99" s="81" t="s">
        <v>102</v>
      </c>
      <c r="P99" s="70">
        <v>2.7680000000000005E-3</v>
      </c>
      <c r="Q99" s="70" t="s">
        <v>66</v>
      </c>
    </row>
    <row r="100" spans="1:17" x14ac:dyDescent="0.2">
      <c r="A100" s="64" t="s">
        <v>22</v>
      </c>
      <c r="B100" s="69">
        <v>2018</v>
      </c>
      <c r="C100" s="64" t="s">
        <v>206</v>
      </c>
      <c r="D100" s="64" t="s">
        <v>2</v>
      </c>
      <c r="E100" s="64" t="s">
        <v>2</v>
      </c>
      <c r="F100" s="82">
        <v>43131</v>
      </c>
      <c r="G100" s="83">
        <v>0.9375</v>
      </c>
      <c r="H100" s="84"/>
      <c r="I100" s="81"/>
      <c r="J100" s="90">
        <v>51.893333333333331</v>
      </c>
      <c r="K100" s="90">
        <v>2.822222222222222</v>
      </c>
      <c r="L100" s="73">
        <v>2.8</v>
      </c>
      <c r="M100" s="73">
        <v>1.3</v>
      </c>
      <c r="N100" s="73"/>
      <c r="O100" s="81" t="s">
        <v>66</v>
      </c>
      <c r="P100" s="64"/>
      <c r="Q100" s="70" t="s">
        <v>66</v>
      </c>
    </row>
    <row r="101" spans="1:17" x14ac:dyDescent="0.2">
      <c r="A101" s="64" t="s">
        <v>22</v>
      </c>
      <c r="B101" s="69">
        <v>2018</v>
      </c>
      <c r="C101" s="64" t="s">
        <v>207</v>
      </c>
      <c r="D101" s="64" t="s">
        <v>2</v>
      </c>
      <c r="E101" s="64" t="s">
        <v>99</v>
      </c>
      <c r="F101" s="82">
        <v>43133</v>
      </c>
      <c r="G101" s="83">
        <v>0.60902777777777772</v>
      </c>
      <c r="H101" s="84">
        <v>6.9204152249134951</v>
      </c>
      <c r="I101" s="81">
        <v>23</v>
      </c>
      <c r="J101" s="90">
        <v>53.411111111111111</v>
      </c>
      <c r="K101" s="90">
        <v>3.5027777777777778</v>
      </c>
      <c r="L101" s="73">
        <v>12.1</v>
      </c>
      <c r="M101" s="73">
        <v>0.03</v>
      </c>
      <c r="N101" s="73">
        <v>0.25409999999999999</v>
      </c>
      <c r="O101" s="81" t="s">
        <v>65</v>
      </c>
      <c r="P101" s="64"/>
      <c r="Q101" s="70" t="s">
        <v>105</v>
      </c>
    </row>
    <row r="102" spans="1:17" x14ac:dyDescent="0.2">
      <c r="A102" s="64" t="s">
        <v>22</v>
      </c>
      <c r="B102" s="69">
        <v>2018</v>
      </c>
      <c r="C102" s="64" t="s">
        <v>208</v>
      </c>
      <c r="D102" s="64" t="s">
        <v>2</v>
      </c>
      <c r="E102" s="64" t="s">
        <v>2</v>
      </c>
      <c r="F102" s="82">
        <v>43137</v>
      </c>
      <c r="G102" s="83">
        <v>0.24722222222222223</v>
      </c>
      <c r="H102" s="84"/>
      <c r="I102" s="81"/>
      <c r="J102" s="90">
        <v>53.609722222222224</v>
      </c>
      <c r="K102" s="90">
        <v>5.118611111111111</v>
      </c>
      <c r="L102" s="73">
        <v>4.6500000000000004</v>
      </c>
      <c r="M102" s="73">
        <v>2.77</v>
      </c>
      <c r="N102" s="73">
        <v>2.5761000000000003</v>
      </c>
      <c r="O102" s="81" t="s">
        <v>66</v>
      </c>
      <c r="P102" s="64"/>
      <c r="Q102" s="70" t="s">
        <v>66</v>
      </c>
    </row>
    <row r="103" spans="1:17" x14ac:dyDescent="0.2">
      <c r="A103" s="64" t="s">
        <v>22</v>
      </c>
      <c r="B103" s="69">
        <v>2018</v>
      </c>
      <c r="C103" s="64" t="s">
        <v>209</v>
      </c>
      <c r="D103" s="64" t="s">
        <v>2</v>
      </c>
      <c r="E103" s="64" t="s">
        <v>99</v>
      </c>
      <c r="F103" s="82">
        <v>43137</v>
      </c>
      <c r="G103" s="83">
        <v>0.40069444444444446</v>
      </c>
      <c r="H103" s="84"/>
      <c r="I103" s="81"/>
      <c r="J103" s="90">
        <v>55.61</v>
      </c>
      <c r="K103" s="90">
        <v>5.1169444444444441</v>
      </c>
      <c r="L103" s="73">
        <v>3.3</v>
      </c>
      <c r="M103" s="73">
        <v>0.1</v>
      </c>
      <c r="N103" s="73">
        <v>9.9000000000000005E-2</v>
      </c>
      <c r="O103" s="81" t="s">
        <v>65</v>
      </c>
      <c r="P103" s="64"/>
      <c r="Q103" s="70" t="s">
        <v>66</v>
      </c>
    </row>
    <row r="104" spans="1:17" x14ac:dyDescent="0.2">
      <c r="A104" s="64" t="s">
        <v>22</v>
      </c>
      <c r="B104" s="69">
        <v>2018</v>
      </c>
      <c r="C104" s="64" t="s">
        <v>210</v>
      </c>
      <c r="D104" s="64" t="s">
        <v>2</v>
      </c>
      <c r="E104" s="64" t="s">
        <v>99</v>
      </c>
      <c r="F104" s="82">
        <v>43137</v>
      </c>
      <c r="G104" s="83">
        <v>0.45833333333333331</v>
      </c>
      <c r="H104" s="84"/>
      <c r="I104" s="81"/>
      <c r="J104" s="90">
        <v>53.609722222222224</v>
      </c>
      <c r="K104" s="90">
        <v>5.118611111111111</v>
      </c>
      <c r="L104" s="73">
        <v>0.3</v>
      </c>
      <c r="M104" s="73">
        <v>0.1</v>
      </c>
      <c r="N104" s="73">
        <v>2.4E-2</v>
      </c>
      <c r="O104" s="81" t="s">
        <v>66</v>
      </c>
      <c r="P104" s="64"/>
      <c r="Q104" s="70" t="s">
        <v>66</v>
      </c>
    </row>
    <row r="105" spans="1:17" x14ac:dyDescent="0.2">
      <c r="A105" s="64" t="s">
        <v>22</v>
      </c>
      <c r="B105" s="69">
        <v>2018</v>
      </c>
      <c r="C105" s="64" t="s">
        <v>211</v>
      </c>
      <c r="D105" s="64" t="s">
        <v>2</v>
      </c>
      <c r="E105" s="64" t="s">
        <v>99</v>
      </c>
      <c r="F105" s="82">
        <v>43138</v>
      </c>
      <c r="G105" s="83">
        <v>0.34027777777777779</v>
      </c>
      <c r="H105" s="84">
        <v>1.7301038062283738</v>
      </c>
      <c r="I105" s="81">
        <v>264</v>
      </c>
      <c r="J105" s="90">
        <v>53.270833333333336</v>
      </c>
      <c r="K105" s="90">
        <v>4.5252777777777773</v>
      </c>
      <c r="L105" s="73">
        <v>2.5</v>
      </c>
      <c r="M105" s="73">
        <v>0.1</v>
      </c>
      <c r="N105" s="73">
        <v>0.1</v>
      </c>
      <c r="O105" s="81" t="s">
        <v>65</v>
      </c>
      <c r="P105" s="64"/>
      <c r="Q105" s="70" t="s">
        <v>66</v>
      </c>
    </row>
    <row r="106" spans="1:17" x14ac:dyDescent="0.2">
      <c r="A106" s="64" t="s">
        <v>22</v>
      </c>
      <c r="B106" s="69">
        <v>2018</v>
      </c>
      <c r="C106" s="64" t="s">
        <v>212</v>
      </c>
      <c r="D106" s="64" t="s">
        <v>2</v>
      </c>
      <c r="E106" s="64" t="s">
        <v>99</v>
      </c>
      <c r="F106" s="82">
        <v>43138</v>
      </c>
      <c r="G106" s="83">
        <v>0.35208333333333336</v>
      </c>
      <c r="H106" s="84">
        <v>1.7301038062283738</v>
      </c>
      <c r="I106" s="81">
        <v>250</v>
      </c>
      <c r="J106" s="90">
        <v>53.652777777777779</v>
      </c>
      <c r="K106" s="90">
        <v>5.2388888888888889</v>
      </c>
      <c r="L106" s="73">
        <v>0.5</v>
      </c>
      <c r="M106" s="73">
        <v>0.5</v>
      </c>
      <c r="N106" s="73">
        <v>0.15</v>
      </c>
      <c r="O106" s="81" t="s">
        <v>102</v>
      </c>
      <c r="P106" s="70">
        <v>6.0000000000000001E-3</v>
      </c>
      <c r="Q106" s="70" t="s">
        <v>66</v>
      </c>
    </row>
    <row r="107" spans="1:17" x14ac:dyDescent="0.2">
      <c r="A107" s="64" t="s">
        <v>22</v>
      </c>
      <c r="B107" s="69">
        <v>2018</v>
      </c>
      <c r="C107" s="64" t="s">
        <v>213</v>
      </c>
      <c r="D107" s="64" t="s">
        <v>2</v>
      </c>
      <c r="E107" s="64" t="s">
        <v>99</v>
      </c>
      <c r="F107" s="82">
        <v>43138</v>
      </c>
      <c r="G107" s="83">
        <v>0.35347222222222224</v>
      </c>
      <c r="H107" s="84">
        <v>1.7301038062283738</v>
      </c>
      <c r="I107" s="81">
        <v>250</v>
      </c>
      <c r="J107" s="90">
        <v>53.576388888888893</v>
      </c>
      <c r="K107" s="90">
        <v>5.2366666666666664</v>
      </c>
      <c r="L107" s="73">
        <v>1.3</v>
      </c>
      <c r="M107" s="73">
        <v>0.6</v>
      </c>
      <c r="N107" s="73">
        <v>0.39</v>
      </c>
      <c r="O107" s="81" t="s">
        <v>102</v>
      </c>
      <c r="P107" s="70">
        <v>1.5600000000000001E-2</v>
      </c>
      <c r="Q107" s="70" t="s">
        <v>66</v>
      </c>
    </row>
    <row r="108" spans="1:17" x14ac:dyDescent="0.2">
      <c r="A108" s="64" t="s">
        <v>22</v>
      </c>
      <c r="B108" s="69">
        <v>2018</v>
      </c>
      <c r="C108" s="64" t="s">
        <v>214</v>
      </c>
      <c r="D108" s="64" t="s">
        <v>2</v>
      </c>
      <c r="E108" s="64" t="s">
        <v>99</v>
      </c>
      <c r="F108" s="82">
        <v>43138</v>
      </c>
      <c r="G108" s="83">
        <v>0.35486111111111113</v>
      </c>
      <c r="H108" s="84"/>
      <c r="I108" s="81"/>
      <c r="J108" s="90">
        <v>53.491388888888892</v>
      </c>
      <c r="K108" s="90">
        <v>5.1533333333333333</v>
      </c>
      <c r="L108" s="73">
        <v>1</v>
      </c>
      <c r="M108" s="73">
        <v>0.3</v>
      </c>
      <c r="N108" s="73">
        <v>0.18</v>
      </c>
      <c r="O108" s="81" t="s">
        <v>65</v>
      </c>
      <c r="P108" s="64"/>
      <c r="Q108" s="70" t="s">
        <v>66</v>
      </c>
    </row>
    <row r="109" spans="1:17" x14ac:dyDescent="0.2">
      <c r="A109" s="64" t="s">
        <v>22</v>
      </c>
      <c r="B109" s="69">
        <v>2018</v>
      </c>
      <c r="C109" s="64" t="s">
        <v>215</v>
      </c>
      <c r="D109" s="64" t="s">
        <v>2</v>
      </c>
      <c r="E109" s="69" t="s">
        <v>99</v>
      </c>
      <c r="F109" s="80">
        <v>43138</v>
      </c>
      <c r="G109" s="63">
        <v>0.38333333333139308</v>
      </c>
      <c r="H109" s="64">
        <v>2</v>
      </c>
      <c r="I109" s="64">
        <v>247</v>
      </c>
      <c r="J109" s="90">
        <v>53.646666666666697</v>
      </c>
      <c r="K109" s="90">
        <v>5.24</v>
      </c>
      <c r="L109" s="64">
        <v>1.4</v>
      </c>
      <c r="M109" s="64">
        <v>0.4</v>
      </c>
      <c r="N109" s="64">
        <v>0.41999999999999993</v>
      </c>
      <c r="O109" s="64" t="s">
        <v>102</v>
      </c>
      <c r="P109" s="64">
        <v>1.6799999999999999E-2</v>
      </c>
      <c r="Q109" s="70" t="s">
        <v>66</v>
      </c>
    </row>
    <row r="110" spans="1:17" x14ac:dyDescent="0.2">
      <c r="A110" s="64" t="s">
        <v>22</v>
      </c>
      <c r="B110" s="69">
        <v>2018</v>
      </c>
      <c r="C110" s="64" t="s">
        <v>216</v>
      </c>
      <c r="D110" s="64" t="s">
        <v>2</v>
      </c>
      <c r="E110" s="64" t="s">
        <v>99</v>
      </c>
      <c r="F110" s="82">
        <v>43138</v>
      </c>
      <c r="G110" s="83">
        <v>0.38333333333333336</v>
      </c>
      <c r="H110" s="84"/>
      <c r="I110" s="81"/>
      <c r="J110" s="90">
        <v>53.588333333333338</v>
      </c>
      <c r="K110" s="90">
        <v>5.2016666666666671</v>
      </c>
      <c r="L110" s="73">
        <v>3.3</v>
      </c>
      <c r="M110" s="73">
        <v>0.25</v>
      </c>
      <c r="N110" s="73">
        <v>0.41249999999999998</v>
      </c>
      <c r="O110" s="81" t="s">
        <v>102</v>
      </c>
      <c r="P110" s="70">
        <v>1.6500000000000001E-2</v>
      </c>
      <c r="Q110" s="70" t="s">
        <v>66</v>
      </c>
    </row>
    <row r="111" spans="1:17" x14ac:dyDescent="0.2">
      <c r="A111" s="64" t="s">
        <v>22</v>
      </c>
      <c r="B111" s="69">
        <v>2018</v>
      </c>
      <c r="C111" s="64" t="s">
        <v>217</v>
      </c>
      <c r="D111" s="64" t="s">
        <v>2</v>
      </c>
      <c r="E111" s="69" t="s">
        <v>99</v>
      </c>
      <c r="F111" s="80">
        <v>43138</v>
      </c>
      <c r="G111" s="63">
        <v>0.38888888889050577</v>
      </c>
      <c r="H111" s="64">
        <v>2</v>
      </c>
      <c r="I111" s="64">
        <v>200</v>
      </c>
      <c r="J111" s="90">
        <v>53.588333333333303</v>
      </c>
      <c r="K111" s="90">
        <v>5.2016666666666698</v>
      </c>
      <c r="L111" s="64">
        <v>3.3</v>
      </c>
      <c r="M111" s="64">
        <v>0.25</v>
      </c>
      <c r="N111" s="64">
        <v>0.41249999999999998</v>
      </c>
      <c r="O111" s="64" t="s">
        <v>102</v>
      </c>
      <c r="P111" s="64">
        <v>1.6500000000000001E-2</v>
      </c>
      <c r="Q111" s="70" t="s">
        <v>66</v>
      </c>
    </row>
    <row r="112" spans="1:17" x14ac:dyDescent="0.2">
      <c r="A112" s="64" t="s">
        <v>22</v>
      </c>
      <c r="B112" s="69">
        <v>2018</v>
      </c>
      <c r="C112" s="64" t="s">
        <v>218</v>
      </c>
      <c r="D112" s="64" t="s">
        <v>2</v>
      </c>
      <c r="E112" s="69" t="s">
        <v>99</v>
      </c>
      <c r="F112" s="80">
        <v>43138</v>
      </c>
      <c r="G112" s="63">
        <v>0.40277777778101154</v>
      </c>
      <c r="H112" s="64">
        <v>1</v>
      </c>
      <c r="I112" s="64">
        <v>227</v>
      </c>
      <c r="J112" s="90">
        <v>53.671666666666702</v>
      </c>
      <c r="K112" s="90">
        <v>5.4716666666666702</v>
      </c>
      <c r="L112" s="64">
        <v>0.7</v>
      </c>
      <c r="M112" s="64">
        <v>0.25</v>
      </c>
      <c r="N112" s="64">
        <v>0.14874999999999999</v>
      </c>
      <c r="O112" s="64" t="s">
        <v>66</v>
      </c>
      <c r="P112" s="64"/>
      <c r="Q112" s="70" t="s">
        <v>66</v>
      </c>
    </row>
    <row r="113" spans="1:17" x14ac:dyDescent="0.2">
      <c r="A113" s="64" t="s">
        <v>22</v>
      </c>
      <c r="B113" s="69">
        <v>2018</v>
      </c>
      <c r="C113" s="64" t="s">
        <v>219</v>
      </c>
      <c r="D113" s="64" t="s">
        <v>2</v>
      </c>
      <c r="E113" s="64" t="s">
        <v>99</v>
      </c>
      <c r="F113" s="82">
        <v>43148</v>
      </c>
      <c r="G113" s="83">
        <v>0.33541666666666664</v>
      </c>
      <c r="H113" s="84">
        <v>3.4602076124567476</v>
      </c>
      <c r="I113" s="81">
        <v>108</v>
      </c>
      <c r="J113" s="90">
        <v>52.095277777777781</v>
      </c>
      <c r="K113" s="90">
        <v>2.8980555555555556</v>
      </c>
      <c r="L113" s="73">
        <v>2.8</v>
      </c>
      <c r="M113" s="73">
        <v>2.7</v>
      </c>
      <c r="N113" s="73">
        <v>4.5359999999999996</v>
      </c>
      <c r="O113" s="81" t="s">
        <v>65</v>
      </c>
      <c r="P113" s="64"/>
      <c r="Q113" s="70" t="s">
        <v>66</v>
      </c>
    </row>
    <row r="114" spans="1:17" x14ac:dyDescent="0.2">
      <c r="A114" s="64" t="s">
        <v>22</v>
      </c>
      <c r="B114" s="69">
        <v>2018</v>
      </c>
      <c r="C114" s="64" t="s">
        <v>220</v>
      </c>
      <c r="D114" s="64" t="s">
        <v>2</v>
      </c>
      <c r="E114" s="64" t="s">
        <v>99</v>
      </c>
      <c r="F114" s="82">
        <v>43148</v>
      </c>
      <c r="G114" s="83">
        <v>0.33611111111111114</v>
      </c>
      <c r="H114" s="84">
        <v>3.4602076124567476</v>
      </c>
      <c r="I114" s="81">
        <v>108</v>
      </c>
      <c r="J114" s="90">
        <v>52.101944444444449</v>
      </c>
      <c r="K114" s="90">
        <v>3.0022222222222221</v>
      </c>
      <c r="L114" s="73">
        <v>2.2999999999999998</v>
      </c>
      <c r="M114" s="73">
        <v>1.3</v>
      </c>
      <c r="N114" s="73">
        <v>2.0929999999999995</v>
      </c>
      <c r="O114" s="81" t="s">
        <v>65</v>
      </c>
      <c r="P114" s="64"/>
      <c r="Q114" s="70" t="s">
        <v>66</v>
      </c>
    </row>
    <row r="115" spans="1:17" x14ac:dyDescent="0.2">
      <c r="A115" s="64" t="s">
        <v>22</v>
      </c>
      <c r="B115" s="69">
        <v>2018</v>
      </c>
      <c r="C115" s="64" t="s">
        <v>221</v>
      </c>
      <c r="D115" s="64" t="s">
        <v>2</v>
      </c>
      <c r="E115" s="64" t="s">
        <v>99</v>
      </c>
      <c r="F115" s="82">
        <v>43148</v>
      </c>
      <c r="G115" s="83">
        <v>0.36041666666666666</v>
      </c>
      <c r="H115" s="84">
        <v>6.9204152249134951</v>
      </c>
      <c r="I115" s="81">
        <v>176</v>
      </c>
      <c r="J115" s="90">
        <v>53.366944444444442</v>
      </c>
      <c r="K115" s="90">
        <v>3.2577777777777777</v>
      </c>
      <c r="L115" s="73">
        <v>1.1000000000000001</v>
      </c>
      <c r="M115" s="73">
        <v>0.1</v>
      </c>
      <c r="N115" s="73"/>
      <c r="O115" s="81" t="s">
        <v>66</v>
      </c>
      <c r="P115" s="64"/>
      <c r="Q115" s="70" t="s">
        <v>66</v>
      </c>
    </row>
    <row r="116" spans="1:17" x14ac:dyDescent="0.2">
      <c r="A116" s="64" t="s">
        <v>22</v>
      </c>
      <c r="B116" s="69">
        <v>2018</v>
      </c>
      <c r="C116" s="64" t="s">
        <v>222</v>
      </c>
      <c r="D116" s="64" t="s">
        <v>2</v>
      </c>
      <c r="E116" s="64" t="s">
        <v>99</v>
      </c>
      <c r="F116" s="82">
        <v>43150</v>
      </c>
      <c r="G116" s="83">
        <v>0.38472222222222224</v>
      </c>
      <c r="H116" s="84">
        <v>0</v>
      </c>
      <c r="I116" s="81">
        <v>197</v>
      </c>
      <c r="J116" s="90">
        <v>54.049722222222222</v>
      </c>
      <c r="K116" s="90">
        <v>3.8552777777777778</v>
      </c>
      <c r="L116" s="73">
        <v>1.5</v>
      </c>
      <c r="M116" s="73">
        <v>0.1</v>
      </c>
      <c r="N116" s="73">
        <v>7.5000000000000011E-2</v>
      </c>
      <c r="O116" s="81" t="s">
        <v>66</v>
      </c>
      <c r="P116" s="64"/>
      <c r="Q116" s="70" t="s">
        <v>66</v>
      </c>
    </row>
    <row r="117" spans="1:17" x14ac:dyDescent="0.2">
      <c r="A117" s="64" t="s">
        <v>22</v>
      </c>
      <c r="B117" s="69">
        <v>2018</v>
      </c>
      <c r="C117" s="64" t="s">
        <v>223</v>
      </c>
      <c r="D117" s="64" t="s">
        <v>2</v>
      </c>
      <c r="E117" s="64" t="s">
        <v>99</v>
      </c>
      <c r="F117" s="82">
        <v>43152</v>
      </c>
      <c r="G117" s="83">
        <v>0.40555555555555556</v>
      </c>
      <c r="H117" s="84">
        <v>1.7301038062283738</v>
      </c>
      <c r="I117" s="81">
        <v>94</v>
      </c>
      <c r="J117" s="90">
        <v>54.053055555555552</v>
      </c>
      <c r="K117" s="90">
        <v>3.7250000000000001</v>
      </c>
      <c r="L117" s="73">
        <v>0.7</v>
      </c>
      <c r="M117" s="73">
        <v>0.1</v>
      </c>
      <c r="N117" s="73"/>
      <c r="O117" s="81" t="s">
        <v>66</v>
      </c>
      <c r="P117" s="64"/>
      <c r="Q117" s="70" t="s">
        <v>66</v>
      </c>
    </row>
    <row r="118" spans="1:17" x14ac:dyDescent="0.2">
      <c r="A118" s="64" t="s">
        <v>22</v>
      </c>
      <c r="B118" s="69">
        <v>2018</v>
      </c>
      <c r="C118" s="64" t="s">
        <v>224</v>
      </c>
      <c r="D118" s="64" t="s">
        <v>2</v>
      </c>
      <c r="E118" s="64" t="s">
        <v>99</v>
      </c>
      <c r="F118" s="82">
        <v>43168</v>
      </c>
      <c r="G118" s="83">
        <v>0.30555555555555558</v>
      </c>
      <c r="H118" s="84">
        <v>3.4602076124567476</v>
      </c>
      <c r="I118" s="81">
        <v>280</v>
      </c>
      <c r="J118" s="90">
        <v>52.549166666666665</v>
      </c>
      <c r="K118" s="90">
        <v>4.4141666666666675</v>
      </c>
      <c r="L118" s="73">
        <v>1.3</v>
      </c>
      <c r="M118" s="73">
        <v>0.1</v>
      </c>
      <c r="N118" s="73">
        <v>9.0999999999999998E-2</v>
      </c>
      <c r="O118" s="81" t="s">
        <v>65</v>
      </c>
      <c r="P118" s="64"/>
      <c r="Q118" s="70" t="s">
        <v>66</v>
      </c>
    </row>
    <row r="119" spans="1:17" x14ac:dyDescent="0.2">
      <c r="A119" s="64" t="s">
        <v>22</v>
      </c>
      <c r="B119" s="69">
        <v>2018</v>
      </c>
      <c r="C119" s="64" t="s">
        <v>225</v>
      </c>
      <c r="D119" s="64" t="s">
        <v>2</v>
      </c>
      <c r="E119" s="69" t="s">
        <v>2</v>
      </c>
      <c r="F119" s="80">
        <v>43171</v>
      </c>
      <c r="G119" s="63">
        <v>0.8006944444423425</v>
      </c>
      <c r="H119" s="64">
        <v>2</v>
      </c>
      <c r="I119" s="64">
        <v>245</v>
      </c>
      <c r="J119" s="90">
        <v>53.938333333333297</v>
      </c>
      <c r="K119" s="90">
        <v>5.3483333333333301</v>
      </c>
      <c r="L119" s="64">
        <v>2</v>
      </c>
      <c r="M119" s="64">
        <v>0.35</v>
      </c>
      <c r="N119" s="64">
        <v>0.49</v>
      </c>
      <c r="O119" s="64" t="s">
        <v>66</v>
      </c>
      <c r="P119" s="64"/>
      <c r="Q119" s="70" t="s">
        <v>66</v>
      </c>
    </row>
    <row r="120" spans="1:17" x14ac:dyDescent="0.2">
      <c r="A120" s="64" t="s">
        <v>22</v>
      </c>
      <c r="B120" s="69">
        <v>2018</v>
      </c>
      <c r="C120" s="64" t="s">
        <v>226</v>
      </c>
      <c r="D120" s="64" t="s">
        <v>2</v>
      </c>
      <c r="E120" s="69" t="s">
        <v>2</v>
      </c>
      <c r="F120" s="80">
        <v>43171</v>
      </c>
      <c r="G120" s="63">
        <v>0.8006944444423425</v>
      </c>
      <c r="H120" s="64">
        <v>2</v>
      </c>
      <c r="I120" s="64">
        <v>245</v>
      </c>
      <c r="J120" s="90">
        <v>53.726666666666702</v>
      </c>
      <c r="K120" s="90">
        <v>5.36</v>
      </c>
      <c r="L120" s="64">
        <v>5</v>
      </c>
      <c r="M120" s="64">
        <v>0.2</v>
      </c>
      <c r="N120" s="64">
        <v>0.3</v>
      </c>
      <c r="O120" s="64" t="s">
        <v>66</v>
      </c>
      <c r="P120" s="64"/>
      <c r="Q120" s="70" t="s">
        <v>66</v>
      </c>
    </row>
    <row r="121" spans="1:17" x14ac:dyDescent="0.2">
      <c r="A121" s="64" t="s">
        <v>22</v>
      </c>
      <c r="B121" s="69">
        <v>2018</v>
      </c>
      <c r="C121" s="64" t="s">
        <v>227</v>
      </c>
      <c r="D121" s="64" t="s">
        <v>2</v>
      </c>
      <c r="E121" s="64" t="s">
        <v>99</v>
      </c>
      <c r="F121" s="82">
        <v>43173</v>
      </c>
      <c r="G121" s="83">
        <v>0.29652777777777778</v>
      </c>
      <c r="H121" s="84">
        <v>3.4602076124567476</v>
      </c>
      <c r="I121" s="81">
        <v>144</v>
      </c>
      <c r="J121" s="90">
        <v>53.24111111111111</v>
      </c>
      <c r="K121" s="90">
        <v>4.0822222222222218</v>
      </c>
      <c r="L121" s="73">
        <v>1.8</v>
      </c>
      <c r="M121" s="73">
        <v>0.1</v>
      </c>
      <c r="N121" s="73"/>
      <c r="O121" s="81" t="s">
        <v>65</v>
      </c>
      <c r="P121" s="64"/>
      <c r="Q121" s="70" t="s">
        <v>158</v>
      </c>
    </row>
    <row r="122" spans="1:17" x14ac:dyDescent="0.2">
      <c r="A122" s="64" t="s">
        <v>22</v>
      </c>
      <c r="B122" s="69">
        <v>2018</v>
      </c>
      <c r="C122" s="64" t="s">
        <v>228</v>
      </c>
      <c r="D122" s="64" t="s">
        <v>2</v>
      </c>
      <c r="E122" s="64" t="s">
        <v>99</v>
      </c>
      <c r="F122" s="82">
        <v>43173</v>
      </c>
      <c r="G122" s="83">
        <v>0.375</v>
      </c>
      <c r="H122" s="84">
        <v>3.4602076124567476</v>
      </c>
      <c r="I122" s="81">
        <v>328</v>
      </c>
      <c r="J122" s="90">
        <v>54.473611111111111</v>
      </c>
      <c r="K122" s="90">
        <v>4.9836111111111112</v>
      </c>
      <c r="L122" s="73">
        <v>0.9</v>
      </c>
      <c r="M122" s="73">
        <v>0.3</v>
      </c>
      <c r="N122" s="73"/>
      <c r="O122" s="81" t="s">
        <v>66</v>
      </c>
      <c r="P122" s="64"/>
      <c r="Q122" s="70" t="s">
        <v>66</v>
      </c>
    </row>
    <row r="123" spans="1:17" x14ac:dyDescent="0.2">
      <c r="A123" s="64" t="s">
        <v>22</v>
      </c>
      <c r="B123" s="69">
        <v>2018</v>
      </c>
      <c r="C123" s="64" t="s">
        <v>229</v>
      </c>
      <c r="D123" s="64" t="s">
        <v>2</v>
      </c>
      <c r="E123" s="64" t="s">
        <v>99</v>
      </c>
      <c r="F123" s="82">
        <v>43173</v>
      </c>
      <c r="G123" s="83">
        <v>0.41111111111111109</v>
      </c>
      <c r="H123" s="84">
        <v>6.9204152249134951</v>
      </c>
      <c r="I123" s="81">
        <v>151</v>
      </c>
      <c r="J123" s="90">
        <v>53.401944444444446</v>
      </c>
      <c r="K123" s="90">
        <v>4.1900000000000004</v>
      </c>
      <c r="L123" s="73">
        <v>0.7</v>
      </c>
      <c r="M123" s="73">
        <v>0.3</v>
      </c>
      <c r="N123" s="73">
        <v>6.3E-2</v>
      </c>
      <c r="O123" s="81" t="s">
        <v>102</v>
      </c>
      <c r="P123" s="70">
        <v>0.315</v>
      </c>
      <c r="Q123" s="70" t="s">
        <v>66</v>
      </c>
    </row>
    <row r="124" spans="1:17" x14ac:dyDescent="0.2">
      <c r="A124" s="64" t="s">
        <v>22</v>
      </c>
      <c r="B124" s="69">
        <v>2018</v>
      </c>
      <c r="C124" s="64" t="s">
        <v>230</v>
      </c>
      <c r="D124" s="64" t="s">
        <v>2</v>
      </c>
      <c r="E124" s="64" t="s">
        <v>99</v>
      </c>
      <c r="F124" s="82">
        <v>43173</v>
      </c>
      <c r="G124" s="83">
        <v>0.41111111111111109</v>
      </c>
      <c r="H124" s="84">
        <v>6.9204152249134951</v>
      </c>
      <c r="I124" s="81">
        <v>151</v>
      </c>
      <c r="J124" s="90">
        <v>53.399166666666666</v>
      </c>
      <c r="K124" s="90">
        <v>4.1744444444444451</v>
      </c>
      <c r="L124" s="73">
        <v>0.2</v>
      </c>
      <c r="M124" s="73">
        <v>0.1</v>
      </c>
      <c r="N124" s="73">
        <v>1.0000000000000002E-2</v>
      </c>
      <c r="O124" s="81" t="s">
        <v>102</v>
      </c>
      <c r="P124" s="70">
        <v>0.30016000000000004</v>
      </c>
      <c r="Q124" s="70" t="s">
        <v>66</v>
      </c>
    </row>
    <row r="125" spans="1:17" x14ac:dyDescent="0.2">
      <c r="A125" s="64" t="s">
        <v>22</v>
      </c>
      <c r="B125" s="69">
        <v>2018</v>
      </c>
      <c r="C125" s="64" t="s">
        <v>231</v>
      </c>
      <c r="D125" s="64" t="s">
        <v>2</v>
      </c>
      <c r="E125" s="64" t="s">
        <v>99</v>
      </c>
      <c r="F125" s="82">
        <v>43173</v>
      </c>
      <c r="G125" s="83">
        <v>0.41111111111111109</v>
      </c>
      <c r="H125" s="84">
        <v>6.9204152249134951</v>
      </c>
      <c r="I125" s="81">
        <v>151</v>
      </c>
      <c r="J125" s="90">
        <v>52.393333333333331</v>
      </c>
      <c r="K125" s="90">
        <v>4.1647222222222222</v>
      </c>
      <c r="L125" s="73">
        <v>0.9</v>
      </c>
      <c r="M125" s="73">
        <v>0.2</v>
      </c>
      <c r="N125" s="73">
        <v>7.2000000000000008E-2</v>
      </c>
      <c r="O125" s="81" t="s">
        <v>102</v>
      </c>
      <c r="P125" s="70">
        <v>2.161152</v>
      </c>
      <c r="Q125" s="70" t="s">
        <v>66</v>
      </c>
    </row>
    <row r="126" spans="1:17" x14ac:dyDescent="0.2">
      <c r="A126" s="64" t="s">
        <v>22</v>
      </c>
      <c r="B126" s="69">
        <v>2018</v>
      </c>
      <c r="C126" s="64" t="s">
        <v>232</v>
      </c>
      <c r="D126" s="64" t="s">
        <v>2</v>
      </c>
      <c r="E126" s="64" t="s">
        <v>2</v>
      </c>
      <c r="F126" s="82">
        <v>43180</v>
      </c>
      <c r="G126" s="83">
        <v>5.5555555555555558E-3</v>
      </c>
      <c r="H126" s="84">
        <v>0</v>
      </c>
      <c r="I126" s="81">
        <v>15</v>
      </c>
      <c r="J126" s="90">
        <v>53.194999999999993</v>
      </c>
      <c r="K126" s="90">
        <v>4.7719444444444443</v>
      </c>
      <c r="L126" s="73">
        <v>0.9</v>
      </c>
      <c r="M126" s="73">
        <v>0.2</v>
      </c>
      <c r="N126" s="73"/>
      <c r="O126" s="81" t="s">
        <v>66</v>
      </c>
      <c r="P126" s="64"/>
      <c r="Q126" s="70" t="s">
        <v>105</v>
      </c>
    </row>
    <row r="127" spans="1:17" x14ac:dyDescent="0.2">
      <c r="A127" s="64" t="s">
        <v>22</v>
      </c>
      <c r="B127" s="69">
        <v>2018</v>
      </c>
      <c r="C127" s="64" t="s">
        <v>233</v>
      </c>
      <c r="D127" s="64" t="s">
        <v>2</v>
      </c>
      <c r="E127" s="64" t="s">
        <v>2</v>
      </c>
      <c r="F127" s="82">
        <v>43180</v>
      </c>
      <c r="G127" s="83">
        <v>1.8055555555555554E-2</v>
      </c>
      <c r="H127" s="84">
        <v>0</v>
      </c>
      <c r="I127" s="81">
        <v>15</v>
      </c>
      <c r="J127" s="90">
        <v>53.489166666666669</v>
      </c>
      <c r="K127" s="90">
        <v>5.733888888888889</v>
      </c>
      <c r="L127" s="73">
        <v>0.8</v>
      </c>
      <c r="M127" s="73">
        <v>0.2</v>
      </c>
      <c r="N127" s="73"/>
      <c r="O127" s="81" t="s">
        <v>66</v>
      </c>
      <c r="P127" s="64"/>
      <c r="Q127" s="70" t="s">
        <v>66</v>
      </c>
    </row>
    <row r="128" spans="1:17" x14ac:dyDescent="0.2">
      <c r="A128" s="64" t="s">
        <v>22</v>
      </c>
      <c r="B128" s="69">
        <v>2018</v>
      </c>
      <c r="C128" s="64" t="s">
        <v>234</v>
      </c>
      <c r="D128" s="64" t="s">
        <v>2</v>
      </c>
      <c r="E128" s="64" t="s">
        <v>99</v>
      </c>
      <c r="F128" s="82">
        <v>43184</v>
      </c>
      <c r="G128" s="83">
        <v>0.28749999999999998</v>
      </c>
      <c r="H128" s="84">
        <v>3.4602076124567476</v>
      </c>
      <c r="I128" s="81">
        <v>20</v>
      </c>
      <c r="J128" s="90">
        <v>51.87</v>
      </c>
      <c r="K128" s="90">
        <v>2.686666666666667</v>
      </c>
      <c r="L128" s="73">
        <v>1.9</v>
      </c>
      <c r="M128" s="73">
        <v>1.1000000000000001</v>
      </c>
      <c r="N128" s="73">
        <v>0.20899999999999999</v>
      </c>
      <c r="O128" s="81" t="s">
        <v>66</v>
      </c>
      <c r="P128" s="64"/>
      <c r="Q128" s="70" t="s">
        <v>66</v>
      </c>
    </row>
    <row r="129" spans="1:17" x14ac:dyDescent="0.2">
      <c r="A129" s="64" t="s">
        <v>22</v>
      </c>
      <c r="B129" s="69">
        <v>2018</v>
      </c>
      <c r="C129" s="64" t="s">
        <v>235</v>
      </c>
      <c r="D129" s="64" t="s">
        <v>2</v>
      </c>
      <c r="E129" s="64" t="s">
        <v>99</v>
      </c>
      <c r="F129" s="82">
        <v>43184</v>
      </c>
      <c r="G129" s="83">
        <v>0.36805555555555558</v>
      </c>
      <c r="H129" s="84">
        <v>0</v>
      </c>
      <c r="I129" s="81">
        <v>297</v>
      </c>
      <c r="J129" s="90">
        <v>53.56666666666667</v>
      </c>
      <c r="K129" s="90">
        <v>3.78</v>
      </c>
      <c r="L129" s="73">
        <v>11</v>
      </c>
      <c r="M129" s="73">
        <v>0.01</v>
      </c>
      <c r="N129" s="73">
        <v>2.2000000000000002E-2</v>
      </c>
      <c r="O129" s="81" t="s">
        <v>66</v>
      </c>
      <c r="P129" s="64"/>
      <c r="Q129" s="70" t="s">
        <v>66</v>
      </c>
    </row>
    <row r="130" spans="1:17" x14ac:dyDescent="0.2">
      <c r="A130" s="64" t="s">
        <v>22</v>
      </c>
      <c r="B130" s="69">
        <v>2018</v>
      </c>
      <c r="C130" s="64" t="s">
        <v>236</v>
      </c>
      <c r="D130" s="64" t="s">
        <v>2</v>
      </c>
      <c r="E130" s="64" t="s">
        <v>99</v>
      </c>
      <c r="F130" s="82">
        <v>43194</v>
      </c>
      <c r="G130" s="83">
        <v>0.73055555555555551</v>
      </c>
      <c r="H130" s="84"/>
      <c r="I130" s="81"/>
      <c r="J130" s="90">
        <v>53.671666666666667</v>
      </c>
      <c r="K130" s="90">
        <v>4.8480555555555549</v>
      </c>
      <c r="L130" s="73">
        <v>9.0299999999999994</v>
      </c>
      <c r="M130" s="73">
        <v>3.94</v>
      </c>
      <c r="N130" s="73">
        <v>16.010189999999998</v>
      </c>
      <c r="O130" s="81" t="s">
        <v>66</v>
      </c>
      <c r="P130" s="64"/>
      <c r="Q130" s="70" t="s">
        <v>66</v>
      </c>
    </row>
    <row r="131" spans="1:17" x14ac:dyDescent="0.2">
      <c r="A131" s="64" t="s">
        <v>22</v>
      </c>
      <c r="B131" s="69">
        <v>2018</v>
      </c>
      <c r="C131" s="64" t="s">
        <v>237</v>
      </c>
      <c r="D131" s="64" t="s">
        <v>2</v>
      </c>
      <c r="E131" s="64" t="s">
        <v>99</v>
      </c>
      <c r="F131" s="82">
        <v>43196</v>
      </c>
      <c r="G131" s="83">
        <v>0.53541666666666665</v>
      </c>
      <c r="H131" s="84">
        <v>8.6505190311418687</v>
      </c>
      <c r="I131" s="81">
        <v>143</v>
      </c>
      <c r="J131" s="90">
        <v>52.116666666666667</v>
      </c>
      <c r="K131" s="90">
        <v>3.35</v>
      </c>
      <c r="L131" s="73">
        <v>7.1</v>
      </c>
      <c r="M131" s="73">
        <v>2.1</v>
      </c>
      <c r="N131" s="73">
        <v>4.4729999999999999</v>
      </c>
      <c r="O131" s="81" t="s">
        <v>66</v>
      </c>
      <c r="P131" s="64"/>
      <c r="Q131" s="70" t="s">
        <v>66</v>
      </c>
    </row>
    <row r="132" spans="1:17" x14ac:dyDescent="0.2">
      <c r="A132" s="64" t="s">
        <v>22</v>
      </c>
      <c r="B132" s="69">
        <v>2018</v>
      </c>
      <c r="C132" s="64" t="s">
        <v>238</v>
      </c>
      <c r="D132" s="64" t="s">
        <v>2</v>
      </c>
      <c r="E132" s="64" t="s">
        <v>99</v>
      </c>
      <c r="F132" s="82">
        <v>43196</v>
      </c>
      <c r="G132" s="83">
        <v>0.54027777777777775</v>
      </c>
      <c r="H132" s="84">
        <v>8.6505190311418687</v>
      </c>
      <c r="I132" s="81">
        <v>145</v>
      </c>
      <c r="J132" s="90">
        <v>52.258333333333333</v>
      </c>
      <c r="K132" s="90">
        <v>3.1349999999999998</v>
      </c>
      <c r="L132" s="73">
        <v>17</v>
      </c>
      <c r="M132" s="73">
        <v>0.2</v>
      </c>
      <c r="N132" s="73">
        <v>1.3600000000000003</v>
      </c>
      <c r="O132" s="81" t="s">
        <v>65</v>
      </c>
      <c r="P132" s="64"/>
      <c r="Q132" s="70" t="s">
        <v>105</v>
      </c>
    </row>
    <row r="133" spans="1:17" x14ac:dyDescent="0.2">
      <c r="A133" s="64" t="s">
        <v>22</v>
      </c>
      <c r="B133" s="69">
        <v>2018</v>
      </c>
      <c r="C133" s="64" t="s">
        <v>239</v>
      </c>
      <c r="D133" s="64" t="s">
        <v>2</v>
      </c>
      <c r="E133" s="64" t="s">
        <v>99</v>
      </c>
      <c r="F133" s="82">
        <v>43202</v>
      </c>
      <c r="G133" s="83">
        <v>0.58194444444444449</v>
      </c>
      <c r="H133" s="84">
        <v>8.6505190311418687</v>
      </c>
      <c r="I133" s="81">
        <v>90</v>
      </c>
      <c r="J133" s="90">
        <v>52.080000000000005</v>
      </c>
      <c r="K133" s="90">
        <v>2.6850000000000001</v>
      </c>
      <c r="L133" s="73">
        <v>3.7</v>
      </c>
      <c r="M133" s="73">
        <v>1.2</v>
      </c>
      <c r="N133" s="73">
        <v>0.22200000000000003</v>
      </c>
      <c r="O133" s="81" t="s">
        <v>66</v>
      </c>
      <c r="P133" s="64"/>
      <c r="Q133" s="70" t="s">
        <v>66</v>
      </c>
    </row>
    <row r="134" spans="1:17" x14ac:dyDescent="0.2">
      <c r="A134" s="64" t="s">
        <v>22</v>
      </c>
      <c r="B134" s="69">
        <v>2018</v>
      </c>
      <c r="C134" s="64" t="s">
        <v>240</v>
      </c>
      <c r="D134" s="64" t="s">
        <v>2</v>
      </c>
      <c r="E134" s="64" t="s">
        <v>99</v>
      </c>
      <c r="F134" s="82">
        <v>43204</v>
      </c>
      <c r="G134" s="83">
        <v>0.4513888888888889</v>
      </c>
      <c r="H134" s="84">
        <v>3.4602076124567476</v>
      </c>
      <c r="I134" s="81">
        <v>248</v>
      </c>
      <c r="J134" s="90">
        <v>53.193333333333328</v>
      </c>
      <c r="K134" s="90">
        <v>5.4383333333333335</v>
      </c>
      <c r="L134" s="73">
        <v>0.2</v>
      </c>
      <c r="M134" s="73">
        <v>0.03</v>
      </c>
      <c r="N134" s="73">
        <v>4.5000000000000005E-3</v>
      </c>
      <c r="O134" s="81" t="s">
        <v>102</v>
      </c>
      <c r="P134" s="70">
        <v>9.9899999999999989E-4</v>
      </c>
      <c r="Q134" s="70" t="s">
        <v>105</v>
      </c>
    </row>
    <row r="135" spans="1:17" x14ac:dyDescent="0.2">
      <c r="A135" s="64" t="s">
        <v>22</v>
      </c>
      <c r="B135" s="69">
        <v>2018</v>
      </c>
      <c r="C135" s="64" t="s">
        <v>241</v>
      </c>
      <c r="D135" s="64" t="s">
        <v>2</v>
      </c>
      <c r="E135" s="64" t="s">
        <v>99</v>
      </c>
      <c r="F135" s="82">
        <v>43206</v>
      </c>
      <c r="G135" s="83">
        <v>0.64583333333333337</v>
      </c>
      <c r="H135" s="84">
        <v>5.1903114186851216</v>
      </c>
      <c r="I135" s="81">
        <v>240</v>
      </c>
      <c r="J135" s="90">
        <v>52.833333333333336</v>
      </c>
      <c r="K135" s="90">
        <v>3.2333333333333334</v>
      </c>
      <c r="L135" s="73">
        <v>3.9</v>
      </c>
      <c r="M135" s="73">
        <v>0.7</v>
      </c>
      <c r="N135" s="73">
        <v>2.1840000000000002</v>
      </c>
      <c r="O135" s="81" t="s">
        <v>65</v>
      </c>
      <c r="P135" s="64"/>
      <c r="Q135" s="70" t="s">
        <v>66</v>
      </c>
    </row>
    <row r="136" spans="1:17" x14ac:dyDescent="0.2">
      <c r="A136" s="64" t="s">
        <v>22</v>
      </c>
      <c r="B136" s="69">
        <v>2018</v>
      </c>
      <c r="C136" s="64" t="s">
        <v>242</v>
      </c>
      <c r="D136" s="64" t="s">
        <v>2</v>
      </c>
      <c r="E136" s="69" t="s">
        <v>99</v>
      </c>
      <c r="F136" s="80">
        <v>43208</v>
      </c>
      <c r="G136" s="63">
        <v>0.35902777777664596</v>
      </c>
      <c r="H136" s="64">
        <v>5</v>
      </c>
      <c r="I136" s="64">
        <v>192</v>
      </c>
      <c r="J136" s="90">
        <v>52.593333333333298</v>
      </c>
      <c r="K136" s="90">
        <v>3.4350000000000001</v>
      </c>
      <c r="L136" s="64">
        <v>0.6</v>
      </c>
      <c r="M136" s="64">
        <v>0.33</v>
      </c>
      <c r="N136" s="64">
        <v>9.9000000000000005E-2</v>
      </c>
      <c r="O136" s="64" t="s">
        <v>102</v>
      </c>
      <c r="P136" s="64">
        <v>3.96E-3</v>
      </c>
      <c r="Q136" s="70" t="s">
        <v>66</v>
      </c>
    </row>
    <row r="137" spans="1:17" x14ac:dyDescent="0.2">
      <c r="A137" s="64" t="s">
        <v>22</v>
      </c>
      <c r="B137" s="69">
        <v>2018</v>
      </c>
      <c r="C137" s="64" t="s">
        <v>243</v>
      </c>
      <c r="D137" s="64" t="s">
        <v>2</v>
      </c>
      <c r="E137" s="64" t="s">
        <v>99</v>
      </c>
      <c r="F137" s="82">
        <v>43208</v>
      </c>
      <c r="G137" s="83">
        <v>0.36666666666666664</v>
      </c>
      <c r="H137" s="84">
        <v>3.4602076124567476</v>
      </c>
      <c r="I137" s="81">
        <v>203</v>
      </c>
      <c r="J137" s="90">
        <v>52.703333333333333</v>
      </c>
      <c r="K137" s="90">
        <v>3.5599999999999996</v>
      </c>
      <c r="L137" s="73">
        <v>1</v>
      </c>
      <c r="M137" s="73">
        <v>0.3</v>
      </c>
      <c r="N137" s="73">
        <v>0.21</v>
      </c>
      <c r="O137" s="81" t="s">
        <v>102</v>
      </c>
      <c r="P137" s="70">
        <v>3.024E-2</v>
      </c>
      <c r="Q137" s="70" t="s">
        <v>66</v>
      </c>
    </row>
    <row r="138" spans="1:17" x14ac:dyDescent="0.2">
      <c r="A138" s="64" t="s">
        <v>22</v>
      </c>
      <c r="B138" s="69">
        <v>2018</v>
      </c>
      <c r="C138" s="64" t="s">
        <v>244</v>
      </c>
      <c r="D138" s="64" t="s">
        <v>2</v>
      </c>
      <c r="E138" s="64" t="s">
        <v>99</v>
      </c>
      <c r="F138" s="82">
        <v>43208</v>
      </c>
      <c r="G138" s="83">
        <v>0.37083333333333335</v>
      </c>
      <c r="H138" s="84">
        <v>3.4602076124567476</v>
      </c>
      <c r="I138" s="81">
        <v>205</v>
      </c>
      <c r="J138" s="90">
        <v>52.59</v>
      </c>
      <c r="K138" s="90">
        <v>3.4333333333333336</v>
      </c>
      <c r="L138" s="73">
        <v>0.5</v>
      </c>
      <c r="M138" s="73">
        <v>0.2</v>
      </c>
      <c r="N138" s="73">
        <v>6.9999999999999993E-2</v>
      </c>
      <c r="O138" s="81" t="s">
        <v>102</v>
      </c>
      <c r="P138" s="70">
        <v>2.8E-3</v>
      </c>
      <c r="Q138" s="70" t="s">
        <v>66</v>
      </c>
    </row>
    <row r="139" spans="1:17" x14ac:dyDescent="0.2">
      <c r="A139" s="64" t="s">
        <v>22</v>
      </c>
      <c r="B139" s="69">
        <v>2018</v>
      </c>
      <c r="C139" s="64" t="s">
        <v>245</v>
      </c>
      <c r="D139" s="64" t="s">
        <v>2</v>
      </c>
      <c r="E139" s="64" t="s">
        <v>99</v>
      </c>
      <c r="F139" s="82">
        <v>43213</v>
      </c>
      <c r="G139" s="83">
        <v>0.31319444444444444</v>
      </c>
      <c r="H139" s="84">
        <v>6.9204152249134951</v>
      </c>
      <c r="I139" s="81">
        <v>262</v>
      </c>
      <c r="J139" s="90">
        <v>52.292222222222222</v>
      </c>
      <c r="K139" s="90">
        <v>4.0952777777777776</v>
      </c>
      <c r="L139" s="73">
        <v>4.3</v>
      </c>
      <c r="M139" s="73">
        <v>1.4</v>
      </c>
      <c r="N139" s="73">
        <v>3.01</v>
      </c>
      <c r="O139" s="81" t="s">
        <v>102</v>
      </c>
      <c r="P139" s="70">
        <v>0.12039999999999999</v>
      </c>
      <c r="Q139" s="70" t="s">
        <v>66</v>
      </c>
    </row>
    <row r="140" spans="1:17" x14ac:dyDescent="0.2">
      <c r="A140" s="64" t="s">
        <v>22</v>
      </c>
      <c r="B140" s="64">
        <v>2018</v>
      </c>
      <c r="C140" s="69" t="s">
        <v>246</v>
      </c>
      <c r="D140" s="69" t="s">
        <v>2</v>
      </c>
      <c r="E140" s="69" t="s">
        <v>99</v>
      </c>
      <c r="F140" s="82">
        <v>43214</v>
      </c>
      <c r="G140" s="63">
        <v>0.50486111111111109</v>
      </c>
      <c r="H140" s="69">
        <v>10</v>
      </c>
      <c r="I140" s="69">
        <v>230</v>
      </c>
      <c r="J140" s="90">
        <v>52.091700000000003</v>
      </c>
      <c r="K140" s="90">
        <v>3.2749999999999999</v>
      </c>
      <c r="L140" s="73">
        <v>3.6</v>
      </c>
      <c r="M140" s="73">
        <v>0.6</v>
      </c>
      <c r="N140" s="73">
        <v>0.75600000000000001</v>
      </c>
      <c r="O140" s="73" t="s">
        <v>65</v>
      </c>
      <c r="P140" s="70"/>
      <c r="Q140" s="70" t="s">
        <v>66</v>
      </c>
    </row>
    <row r="141" spans="1:17" x14ac:dyDescent="0.2">
      <c r="A141" s="64" t="s">
        <v>22</v>
      </c>
      <c r="B141" s="69">
        <v>2018</v>
      </c>
      <c r="C141" s="64" t="s">
        <v>247</v>
      </c>
      <c r="D141" s="64" t="s">
        <v>2</v>
      </c>
      <c r="E141" s="64" t="s">
        <v>2</v>
      </c>
      <c r="F141" s="82">
        <v>43215</v>
      </c>
      <c r="G141" s="83">
        <v>0.90555555555555556</v>
      </c>
      <c r="H141" s="84">
        <v>8.6505190311418687</v>
      </c>
      <c r="I141" s="81">
        <v>266</v>
      </c>
      <c r="J141" s="90">
        <v>52.191666666666663</v>
      </c>
      <c r="K141" s="90">
        <v>3.2766666666666664</v>
      </c>
      <c r="L141" s="73">
        <v>1.2</v>
      </c>
      <c r="M141" s="73">
        <v>0.6</v>
      </c>
      <c r="N141" s="73">
        <v>0.57599999999999996</v>
      </c>
      <c r="O141" s="81" t="s">
        <v>66</v>
      </c>
      <c r="P141" s="64"/>
      <c r="Q141" s="70" t="s">
        <v>66</v>
      </c>
    </row>
    <row r="142" spans="1:17" x14ac:dyDescent="0.2">
      <c r="A142" s="64" t="s">
        <v>22</v>
      </c>
      <c r="B142" s="69">
        <v>2018</v>
      </c>
      <c r="C142" s="64" t="s">
        <v>248</v>
      </c>
      <c r="D142" s="64" t="s">
        <v>2</v>
      </c>
      <c r="E142" s="64" t="s">
        <v>99</v>
      </c>
      <c r="F142" s="82">
        <v>43222</v>
      </c>
      <c r="G142" s="83">
        <v>0.25</v>
      </c>
      <c r="H142" s="84">
        <v>8.6505190311418687</v>
      </c>
      <c r="I142" s="81">
        <v>190</v>
      </c>
      <c r="J142" s="90">
        <v>52.420555555555552</v>
      </c>
      <c r="K142" s="90">
        <v>3.4205555555555556</v>
      </c>
      <c r="L142" s="73">
        <v>1.5</v>
      </c>
      <c r="M142" s="73">
        <v>1.1000000000000001</v>
      </c>
      <c r="N142" s="73">
        <v>0.82500000000000007</v>
      </c>
      <c r="O142" s="81" t="s">
        <v>65</v>
      </c>
      <c r="P142" s="64"/>
      <c r="Q142" s="70" t="s">
        <v>66</v>
      </c>
    </row>
    <row r="143" spans="1:17" x14ac:dyDescent="0.2">
      <c r="A143" s="64" t="s">
        <v>22</v>
      </c>
      <c r="B143" s="64">
        <v>2018</v>
      </c>
      <c r="C143" s="69" t="s">
        <v>249</v>
      </c>
      <c r="D143" s="69" t="s">
        <v>2</v>
      </c>
      <c r="E143" s="69" t="s">
        <v>99</v>
      </c>
      <c r="F143" s="82">
        <v>43222</v>
      </c>
      <c r="G143" s="63">
        <v>0.68888888888888899</v>
      </c>
      <c r="H143" s="69">
        <v>15</v>
      </c>
      <c r="I143" s="69">
        <v>210</v>
      </c>
      <c r="J143" s="90">
        <v>51.551200000000001</v>
      </c>
      <c r="K143" s="90">
        <v>3.1358000000000001</v>
      </c>
      <c r="L143" s="73">
        <v>0.3</v>
      </c>
      <c r="M143" s="73">
        <v>0.05</v>
      </c>
      <c r="N143" s="73">
        <v>3.7499999999999999E-3</v>
      </c>
      <c r="O143" s="73" t="s">
        <v>65</v>
      </c>
      <c r="P143" s="70"/>
      <c r="Q143" s="70" t="s">
        <v>66</v>
      </c>
    </row>
    <row r="144" spans="1:17" x14ac:dyDescent="0.2">
      <c r="A144" s="64" t="s">
        <v>22</v>
      </c>
      <c r="B144" s="69">
        <v>2018</v>
      </c>
      <c r="C144" s="64" t="s">
        <v>250</v>
      </c>
      <c r="D144" s="64" t="s">
        <v>2</v>
      </c>
      <c r="E144" s="64" t="s">
        <v>99</v>
      </c>
      <c r="F144" s="82">
        <v>43223</v>
      </c>
      <c r="G144" s="83">
        <v>0.52847222222222223</v>
      </c>
      <c r="H144" s="84">
        <v>6.9204152249134951</v>
      </c>
      <c r="I144" s="81">
        <v>274</v>
      </c>
      <c r="J144" s="90">
        <v>53.19361111111111</v>
      </c>
      <c r="K144" s="90">
        <v>4.3086111111111105</v>
      </c>
      <c r="L144" s="73">
        <v>1.7</v>
      </c>
      <c r="M144" s="73">
        <v>0.2</v>
      </c>
      <c r="N144" s="73"/>
      <c r="O144" s="81" t="s">
        <v>65</v>
      </c>
      <c r="P144" s="64"/>
      <c r="Q144" s="70" t="s">
        <v>105</v>
      </c>
    </row>
    <row r="145" spans="1:17" x14ac:dyDescent="0.2">
      <c r="A145" s="64" t="s">
        <v>22</v>
      </c>
      <c r="B145" s="69">
        <v>2018</v>
      </c>
      <c r="C145" s="64" t="s">
        <v>251</v>
      </c>
      <c r="D145" s="64" t="s">
        <v>2</v>
      </c>
      <c r="E145" s="69" t="s">
        <v>99</v>
      </c>
      <c r="F145" s="80">
        <v>43224</v>
      </c>
      <c r="G145" s="63">
        <v>0.56111111111385981</v>
      </c>
      <c r="H145" s="64">
        <v>8</v>
      </c>
      <c r="I145" s="64">
        <v>224</v>
      </c>
      <c r="J145" s="90">
        <v>53.963333333333303</v>
      </c>
      <c r="K145" s="90">
        <v>4.0650000000000004</v>
      </c>
      <c r="L145" s="64">
        <v>14.5</v>
      </c>
      <c r="M145" s="64">
        <v>0.5</v>
      </c>
      <c r="N145" s="64">
        <v>3.625</v>
      </c>
      <c r="O145" s="64" t="s">
        <v>66</v>
      </c>
      <c r="P145" s="64"/>
      <c r="Q145" s="70" t="s">
        <v>66</v>
      </c>
    </row>
    <row r="146" spans="1:17" x14ac:dyDescent="0.2">
      <c r="A146" s="64" t="s">
        <v>22</v>
      </c>
      <c r="B146" s="69">
        <v>2018</v>
      </c>
      <c r="C146" s="64" t="s">
        <v>252</v>
      </c>
      <c r="D146" s="64" t="s">
        <v>2</v>
      </c>
      <c r="E146" s="69" t="s">
        <v>2</v>
      </c>
      <c r="F146" s="80">
        <v>43227</v>
      </c>
      <c r="G146" s="63">
        <v>0.9493055555576575</v>
      </c>
      <c r="H146" s="64">
        <v>14</v>
      </c>
      <c r="I146" s="64">
        <v>163</v>
      </c>
      <c r="J146" s="90">
        <v>54.155000000000001</v>
      </c>
      <c r="K146" s="90">
        <v>5.6566666666666698</v>
      </c>
      <c r="L146" s="64">
        <v>31</v>
      </c>
      <c r="M146" s="64">
        <v>0.4</v>
      </c>
      <c r="N146" s="64">
        <v>3.72</v>
      </c>
      <c r="O146" s="64" t="s">
        <v>66</v>
      </c>
      <c r="P146" s="64"/>
      <c r="Q146" s="70" t="s">
        <v>66</v>
      </c>
    </row>
    <row r="147" spans="1:17" x14ac:dyDescent="0.2">
      <c r="A147" s="64" t="s">
        <v>22</v>
      </c>
      <c r="B147" s="69">
        <v>2018</v>
      </c>
      <c r="C147" s="64" t="s">
        <v>253</v>
      </c>
      <c r="D147" s="64" t="s">
        <v>2</v>
      </c>
      <c r="E147" s="64" t="s">
        <v>99</v>
      </c>
      <c r="F147" s="82">
        <v>43232</v>
      </c>
      <c r="G147" s="83">
        <v>0.30694444444444446</v>
      </c>
      <c r="H147" s="84">
        <v>5.1903114186851216</v>
      </c>
      <c r="I147" s="81">
        <v>178</v>
      </c>
      <c r="J147" s="90">
        <v>51.785833333333329</v>
      </c>
      <c r="K147" s="90">
        <v>3.4811111111111113</v>
      </c>
      <c r="L147" s="73">
        <v>0.5</v>
      </c>
      <c r="M147" s="73">
        <v>0.4</v>
      </c>
      <c r="N147" s="73"/>
      <c r="O147" s="81" t="s">
        <v>65</v>
      </c>
      <c r="P147" s="64"/>
      <c r="Q147" s="70" t="s">
        <v>66</v>
      </c>
    </row>
    <row r="148" spans="1:17" x14ac:dyDescent="0.2">
      <c r="A148" s="64" t="s">
        <v>22</v>
      </c>
      <c r="B148" s="69">
        <v>2018</v>
      </c>
      <c r="C148" s="64" t="s">
        <v>254</v>
      </c>
      <c r="D148" s="64" t="s">
        <v>2</v>
      </c>
      <c r="E148" s="64" t="s">
        <v>99</v>
      </c>
      <c r="F148" s="82">
        <v>43232</v>
      </c>
      <c r="G148" s="83">
        <v>0.30833333333333335</v>
      </c>
      <c r="H148" s="84">
        <v>5.1903114186851216</v>
      </c>
      <c r="I148" s="81">
        <v>191</v>
      </c>
      <c r="J148" s="90">
        <v>51.85</v>
      </c>
      <c r="K148" s="90">
        <v>3.3558333333333334</v>
      </c>
      <c r="L148" s="73">
        <v>0.9</v>
      </c>
      <c r="M148" s="73">
        <v>0.1</v>
      </c>
      <c r="N148" s="73"/>
      <c r="O148" s="81" t="s">
        <v>65</v>
      </c>
      <c r="P148" s="64"/>
      <c r="Q148" s="70" t="s">
        <v>66</v>
      </c>
    </row>
    <row r="149" spans="1:17" x14ac:dyDescent="0.2">
      <c r="A149" s="64" t="s">
        <v>22</v>
      </c>
      <c r="B149" s="69">
        <v>2018</v>
      </c>
      <c r="C149" s="64" t="s">
        <v>255</v>
      </c>
      <c r="D149" s="64" t="s">
        <v>2</v>
      </c>
      <c r="E149" s="64" t="s">
        <v>99</v>
      </c>
      <c r="F149" s="82">
        <v>43232</v>
      </c>
      <c r="G149" s="83">
        <v>0.35347222222222224</v>
      </c>
      <c r="H149" s="84">
        <v>5.1903114186851216</v>
      </c>
      <c r="I149" s="81">
        <v>147</v>
      </c>
      <c r="J149" s="90">
        <v>53.172499999999999</v>
      </c>
      <c r="K149" s="90">
        <v>3.4563888888888892</v>
      </c>
      <c r="L149" s="73">
        <v>0.7</v>
      </c>
      <c r="M149" s="73">
        <v>0.3</v>
      </c>
      <c r="N149" s="73"/>
      <c r="O149" s="81" t="s">
        <v>65</v>
      </c>
      <c r="P149" s="64"/>
      <c r="Q149" s="70" t="s">
        <v>66</v>
      </c>
    </row>
    <row r="150" spans="1:17" x14ac:dyDescent="0.2">
      <c r="A150" s="64" t="s">
        <v>22</v>
      </c>
      <c r="B150" s="69">
        <v>2018</v>
      </c>
      <c r="C150" s="64" t="s">
        <v>256</v>
      </c>
      <c r="D150" s="64" t="s">
        <v>2</v>
      </c>
      <c r="E150" s="64" t="s">
        <v>99</v>
      </c>
      <c r="F150" s="82">
        <v>43232</v>
      </c>
      <c r="G150" s="83">
        <v>0.35347222222222224</v>
      </c>
      <c r="H150" s="84">
        <v>5.1903114186851216</v>
      </c>
      <c r="I150" s="81">
        <v>147</v>
      </c>
      <c r="J150" s="90">
        <v>53.12166666666667</v>
      </c>
      <c r="K150" s="90">
        <v>3.4272222222222219</v>
      </c>
      <c r="L150" s="73">
        <v>0.5</v>
      </c>
      <c r="M150" s="73">
        <v>0.3</v>
      </c>
      <c r="N150" s="73"/>
      <c r="O150" s="81" t="s">
        <v>65</v>
      </c>
      <c r="P150" s="64"/>
      <c r="Q150" s="70" t="s">
        <v>66</v>
      </c>
    </row>
    <row r="151" spans="1:17" x14ac:dyDescent="0.2">
      <c r="A151" s="64" t="s">
        <v>22</v>
      </c>
      <c r="B151" s="69">
        <v>2018</v>
      </c>
      <c r="C151" s="64" t="s">
        <v>257</v>
      </c>
      <c r="D151" s="64" t="s">
        <v>2</v>
      </c>
      <c r="E151" s="64" t="s">
        <v>99</v>
      </c>
      <c r="F151" s="82">
        <v>43232</v>
      </c>
      <c r="G151" s="83">
        <v>0.36041666666666666</v>
      </c>
      <c r="H151" s="84">
        <v>6.9204152249134951</v>
      </c>
      <c r="I151" s="81">
        <v>133</v>
      </c>
      <c r="J151" s="90">
        <v>53.307499999999997</v>
      </c>
      <c r="K151" s="90">
        <v>3.6238888888888887</v>
      </c>
      <c r="L151" s="73">
        <v>53</v>
      </c>
      <c r="M151" s="73">
        <v>0.1</v>
      </c>
      <c r="N151" s="73"/>
      <c r="O151" s="81" t="s">
        <v>65</v>
      </c>
      <c r="P151" s="64"/>
      <c r="Q151" s="70" t="s">
        <v>66</v>
      </c>
    </row>
    <row r="152" spans="1:17" x14ac:dyDescent="0.2">
      <c r="A152" s="64" t="s">
        <v>22</v>
      </c>
      <c r="B152" s="69">
        <v>2018</v>
      </c>
      <c r="C152" s="64" t="s">
        <v>258</v>
      </c>
      <c r="D152" s="64" t="s">
        <v>2</v>
      </c>
      <c r="E152" s="69" t="s">
        <v>99</v>
      </c>
      <c r="F152" s="80">
        <v>43238</v>
      </c>
      <c r="G152" s="63">
        <v>0.79444444444379769</v>
      </c>
      <c r="H152" s="64">
        <v>7</v>
      </c>
      <c r="I152" s="64">
        <v>334</v>
      </c>
      <c r="J152" s="90">
        <v>59.816666666666698</v>
      </c>
      <c r="K152" s="90">
        <v>6.2883333333333304</v>
      </c>
      <c r="L152" s="64">
        <v>0.5</v>
      </c>
      <c r="M152" s="64">
        <v>0.17</v>
      </c>
      <c r="N152" s="64"/>
      <c r="O152" s="64" t="s">
        <v>66</v>
      </c>
      <c r="P152" s="64"/>
      <c r="Q152" s="70" t="s">
        <v>66</v>
      </c>
    </row>
    <row r="153" spans="1:17" x14ac:dyDescent="0.2">
      <c r="A153" s="64" t="s">
        <v>22</v>
      </c>
      <c r="B153" s="69">
        <v>2018</v>
      </c>
      <c r="C153" s="64" t="s">
        <v>259</v>
      </c>
      <c r="D153" s="64" t="s">
        <v>2</v>
      </c>
      <c r="E153" s="69" t="s">
        <v>99</v>
      </c>
      <c r="F153" s="80">
        <v>43238</v>
      </c>
      <c r="G153" s="63">
        <v>0.80138888888905058</v>
      </c>
      <c r="H153" s="64">
        <v>7</v>
      </c>
      <c r="I153" s="64">
        <v>341</v>
      </c>
      <c r="J153" s="90">
        <v>54.164999999999999</v>
      </c>
      <c r="K153" s="90">
        <v>5.9266666666666703</v>
      </c>
      <c r="L153" s="64">
        <v>0.34</v>
      </c>
      <c r="M153" s="64">
        <v>0.56000000000000005</v>
      </c>
      <c r="N153" s="64"/>
      <c r="O153" s="64" t="s">
        <v>66</v>
      </c>
      <c r="P153" s="64"/>
      <c r="Q153" s="70" t="s">
        <v>66</v>
      </c>
    </row>
    <row r="154" spans="1:17" x14ac:dyDescent="0.2">
      <c r="A154" s="64" t="s">
        <v>22</v>
      </c>
      <c r="B154" s="69">
        <v>2018</v>
      </c>
      <c r="C154" s="64" t="s">
        <v>260</v>
      </c>
      <c r="D154" s="64" t="s">
        <v>2</v>
      </c>
      <c r="E154" s="69" t="s">
        <v>99</v>
      </c>
      <c r="F154" s="80">
        <v>43238</v>
      </c>
      <c r="G154" s="63">
        <v>0.80486111110803904</v>
      </c>
      <c r="H154" s="64">
        <v>8</v>
      </c>
      <c r="I154" s="64">
        <v>337</v>
      </c>
      <c r="J154" s="90">
        <v>54.141666666666701</v>
      </c>
      <c r="K154" s="90">
        <v>5.5766666666666698</v>
      </c>
      <c r="L154" s="64">
        <v>5.08</v>
      </c>
      <c r="M154" s="64">
        <v>0.7</v>
      </c>
      <c r="N154" s="64"/>
      <c r="O154" s="64" t="s">
        <v>66</v>
      </c>
      <c r="P154" s="64"/>
      <c r="Q154" s="70" t="s">
        <v>66</v>
      </c>
    </row>
    <row r="155" spans="1:17" x14ac:dyDescent="0.2">
      <c r="A155" s="64" t="s">
        <v>22</v>
      </c>
      <c r="B155" s="69">
        <v>2018</v>
      </c>
      <c r="C155" s="64" t="s">
        <v>261</v>
      </c>
      <c r="D155" s="64" t="s">
        <v>2</v>
      </c>
      <c r="E155" s="64" t="s">
        <v>99</v>
      </c>
      <c r="F155" s="82">
        <v>43242</v>
      </c>
      <c r="G155" s="83">
        <v>0.43055555555555558</v>
      </c>
      <c r="H155" s="84">
        <v>3.4602076124567476</v>
      </c>
      <c r="I155" s="81">
        <v>60</v>
      </c>
      <c r="J155" s="90">
        <v>52.563333333333333</v>
      </c>
      <c r="K155" s="90">
        <v>3.8416666666666668</v>
      </c>
      <c r="L155" s="73">
        <v>0.5</v>
      </c>
      <c r="M155" s="73">
        <v>0.5</v>
      </c>
      <c r="N155" s="73">
        <v>0.15</v>
      </c>
      <c r="O155" s="81" t="s">
        <v>66</v>
      </c>
      <c r="P155" s="64"/>
      <c r="Q155" s="70" t="s">
        <v>66</v>
      </c>
    </row>
    <row r="156" spans="1:17" x14ac:dyDescent="0.2">
      <c r="A156" s="64" t="s">
        <v>22</v>
      </c>
      <c r="B156" s="69">
        <v>2018</v>
      </c>
      <c r="C156" s="64" t="s">
        <v>262</v>
      </c>
      <c r="D156" s="64" t="s">
        <v>2</v>
      </c>
      <c r="E156" s="69" t="s">
        <v>99</v>
      </c>
      <c r="F156" s="80">
        <v>43243</v>
      </c>
      <c r="G156" s="63">
        <v>0.81805555555911269</v>
      </c>
      <c r="H156" s="64">
        <v>7</v>
      </c>
      <c r="I156" s="64">
        <v>97</v>
      </c>
      <c r="J156" s="90">
        <v>54.493333333333297</v>
      </c>
      <c r="K156" s="90">
        <v>4.7450000000000001</v>
      </c>
      <c r="L156" s="64"/>
      <c r="M156" s="64"/>
      <c r="N156" s="64"/>
      <c r="O156" s="64" t="s">
        <v>66</v>
      </c>
      <c r="P156" s="64"/>
      <c r="Q156" s="70" t="s">
        <v>66</v>
      </c>
    </row>
    <row r="157" spans="1:17" x14ac:dyDescent="0.2">
      <c r="A157" s="64" t="s">
        <v>22</v>
      </c>
      <c r="B157" s="69">
        <v>2018</v>
      </c>
      <c r="C157" s="64" t="s">
        <v>263</v>
      </c>
      <c r="D157" s="64" t="s">
        <v>2</v>
      </c>
      <c r="E157" s="64" t="s">
        <v>99</v>
      </c>
      <c r="F157" s="82">
        <v>43253</v>
      </c>
      <c r="G157" s="83">
        <v>0.54027777777777775</v>
      </c>
      <c r="H157" s="84">
        <v>5.1903114186851216</v>
      </c>
      <c r="I157" s="81">
        <v>285</v>
      </c>
      <c r="J157" s="90">
        <v>51.81111111111111</v>
      </c>
      <c r="K157" s="90">
        <v>3.0191666666666666</v>
      </c>
      <c r="L157" s="73">
        <v>0.9</v>
      </c>
      <c r="M157" s="73">
        <v>0.3</v>
      </c>
      <c r="N157" s="73"/>
      <c r="O157" s="81" t="s">
        <v>66</v>
      </c>
      <c r="P157" s="64"/>
      <c r="Q157" s="70" t="s">
        <v>66</v>
      </c>
    </row>
    <row r="158" spans="1:17" x14ac:dyDescent="0.2">
      <c r="A158" s="64" t="s">
        <v>22</v>
      </c>
      <c r="B158" s="69">
        <v>2018</v>
      </c>
      <c r="C158" s="64" t="s">
        <v>264</v>
      </c>
      <c r="D158" s="64" t="s">
        <v>2</v>
      </c>
      <c r="E158" s="64" t="s">
        <v>99</v>
      </c>
      <c r="F158" s="82">
        <v>43255</v>
      </c>
      <c r="G158" s="83">
        <v>0.34444444444444444</v>
      </c>
      <c r="H158" s="84">
        <v>5.1903114186851216</v>
      </c>
      <c r="I158" s="81">
        <v>340</v>
      </c>
      <c r="J158" s="90">
        <v>52.563333333333333</v>
      </c>
      <c r="K158" s="90">
        <v>3.9419444444444447</v>
      </c>
      <c r="L158" s="73">
        <v>0.2</v>
      </c>
      <c r="M158" s="73">
        <v>0.1</v>
      </c>
      <c r="N158" s="73">
        <v>1.0000000000000002E-2</v>
      </c>
      <c r="O158" s="81" t="s">
        <v>102</v>
      </c>
      <c r="P158" s="70">
        <v>7.1800000000000015E-3</v>
      </c>
      <c r="Q158" s="70" t="s">
        <v>66</v>
      </c>
    </row>
    <row r="159" spans="1:17" x14ac:dyDescent="0.2">
      <c r="A159" s="64" t="s">
        <v>22</v>
      </c>
      <c r="B159" s="69">
        <v>2018</v>
      </c>
      <c r="C159" s="64" t="s">
        <v>265</v>
      </c>
      <c r="D159" s="64" t="s">
        <v>2</v>
      </c>
      <c r="E159" s="64" t="s">
        <v>99</v>
      </c>
      <c r="F159" s="82">
        <v>43255</v>
      </c>
      <c r="G159" s="83">
        <v>0.35069444444444442</v>
      </c>
      <c r="H159" s="84">
        <v>5.1903114186851216</v>
      </c>
      <c r="I159" s="81">
        <v>340</v>
      </c>
      <c r="J159" s="90">
        <v>52.876944444444447</v>
      </c>
      <c r="K159" s="90">
        <v>3.8383333333333334</v>
      </c>
      <c r="L159" s="73">
        <v>0.4</v>
      </c>
      <c r="M159" s="73">
        <v>0.3</v>
      </c>
      <c r="N159" s="73">
        <v>0.06</v>
      </c>
      <c r="O159" s="81" t="s">
        <v>66</v>
      </c>
      <c r="P159" s="64"/>
      <c r="Q159" s="70" t="s">
        <v>66</v>
      </c>
    </row>
    <row r="160" spans="1:17" x14ac:dyDescent="0.2">
      <c r="A160" s="64" t="s">
        <v>22</v>
      </c>
      <c r="B160" s="69">
        <v>2018</v>
      </c>
      <c r="C160" s="64" t="s">
        <v>266</v>
      </c>
      <c r="D160" s="64" t="s">
        <v>2</v>
      </c>
      <c r="E160" s="64" t="s">
        <v>99</v>
      </c>
      <c r="F160" s="82">
        <v>43255</v>
      </c>
      <c r="G160" s="83">
        <v>0.35138888888888886</v>
      </c>
      <c r="H160" s="84">
        <v>5.1903114186851216</v>
      </c>
      <c r="I160" s="81">
        <v>340</v>
      </c>
      <c r="J160" s="90">
        <v>52.909444444444446</v>
      </c>
      <c r="K160" s="90">
        <v>3.8005555555555555</v>
      </c>
      <c r="L160" s="73">
        <v>1</v>
      </c>
      <c r="M160" s="73">
        <v>3</v>
      </c>
      <c r="N160" s="73">
        <v>1.5</v>
      </c>
      <c r="O160" s="81" t="s">
        <v>66</v>
      </c>
      <c r="P160" s="64"/>
      <c r="Q160" s="70" t="s">
        <v>66</v>
      </c>
    </row>
    <row r="161" spans="1:17" x14ac:dyDescent="0.2">
      <c r="A161" s="64" t="s">
        <v>22</v>
      </c>
      <c r="B161" s="69">
        <v>2018</v>
      </c>
      <c r="C161" s="64" t="s">
        <v>267</v>
      </c>
      <c r="D161" s="64" t="s">
        <v>2</v>
      </c>
      <c r="E161" s="64" t="s">
        <v>99</v>
      </c>
      <c r="F161" s="82">
        <v>43255</v>
      </c>
      <c r="G161" s="83">
        <v>0.35138888888888886</v>
      </c>
      <c r="H161" s="84">
        <v>5.1903114186851216</v>
      </c>
      <c r="I161" s="81">
        <v>340</v>
      </c>
      <c r="J161" s="90">
        <v>52.925277777777772</v>
      </c>
      <c r="K161" s="90">
        <v>3.7808333333333333</v>
      </c>
      <c r="L161" s="73">
        <v>0.2</v>
      </c>
      <c r="M161" s="73">
        <v>0.2</v>
      </c>
      <c r="N161" s="73">
        <v>2.0000000000000004E-2</v>
      </c>
      <c r="O161" s="81" t="s">
        <v>66</v>
      </c>
      <c r="P161" s="64"/>
      <c r="Q161" s="70" t="s">
        <v>66</v>
      </c>
    </row>
    <row r="162" spans="1:17" x14ac:dyDescent="0.2">
      <c r="A162" s="64" t="s">
        <v>22</v>
      </c>
      <c r="B162" s="69">
        <v>2018</v>
      </c>
      <c r="C162" s="64" t="s">
        <v>268</v>
      </c>
      <c r="D162" s="64" t="s">
        <v>2</v>
      </c>
      <c r="E162" s="69" t="s">
        <v>99</v>
      </c>
      <c r="F162" s="80">
        <v>43255</v>
      </c>
      <c r="G162" s="63">
        <v>0.35208333333139308</v>
      </c>
      <c r="H162" s="64">
        <v>3</v>
      </c>
      <c r="I162" s="64">
        <v>1</v>
      </c>
      <c r="J162" s="90">
        <v>54.776666666666699</v>
      </c>
      <c r="K162" s="90">
        <v>4.3949999999999996</v>
      </c>
      <c r="L162" s="64">
        <v>5</v>
      </c>
      <c r="M162" s="64">
        <v>3</v>
      </c>
      <c r="N162" s="64">
        <v>9</v>
      </c>
      <c r="O162" s="64" t="s">
        <v>66</v>
      </c>
      <c r="P162" s="64"/>
      <c r="Q162" s="70" t="s">
        <v>66</v>
      </c>
    </row>
    <row r="163" spans="1:17" x14ac:dyDescent="0.2">
      <c r="A163" s="64" t="s">
        <v>22</v>
      </c>
      <c r="B163" s="69">
        <v>2018</v>
      </c>
      <c r="C163" s="64" t="s">
        <v>269</v>
      </c>
      <c r="D163" s="64" t="s">
        <v>2</v>
      </c>
      <c r="E163" s="64" t="s">
        <v>99</v>
      </c>
      <c r="F163" s="82">
        <v>43255</v>
      </c>
      <c r="G163" s="83">
        <v>0.35486111111111113</v>
      </c>
      <c r="H163" s="84">
        <v>0</v>
      </c>
      <c r="I163" s="81">
        <v>335</v>
      </c>
      <c r="J163" s="90">
        <v>53.160277777777779</v>
      </c>
      <c r="K163" s="90">
        <v>3.7438888888888888</v>
      </c>
      <c r="L163" s="73">
        <v>0.6</v>
      </c>
      <c r="M163" s="73">
        <v>0.2</v>
      </c>
      <c r="N163" s="73">
        <v>4.8000000000000001E-2</v>
      </c>
      <c r="O163" s="81" t="s">
        <v>66</v>
      </c>
      <c r="P163" s="64"/>
      <c r="Q163" s="70" t="s">
        <v>66</v>
      </c>
    </row>
    <row r="164" spans="1:17" x14ac:dyDescent="0.2">
      <c r="A164" s="64" t="s">
        <v>22</v>
      </c>
      <c r="B164" s="69">
        <v>2018</v>
      </c>
      <c r="C164" s="64" t="s">
        <v>270</v>
      </c>
      <c r="D164" s="64" t="s">
        <v>2</v>
      </c>
      <c r="E164" s="69" t="s">
        <v>99</v>
      </c>
      <c r="F164" s="80">
        <v>43255</v>
      </c>
      <c r="G164" s="63">
        <v>0.35972222222335404</v>
      </c>
      <c r="H164" s="64">
        <v>5</v>
      </c>
      <c r="I164" s="64">
        <v>8</v>
      </c>
      <c r="J164" s="90">
        <v>54.03</v>
      </c>
      <c r="K164" s="90">
        <v>4.6366666666666703</v>
      </c>
      <c r="L164" s="64">
        <v>2.4</v>
      </c>
      <c r="M164" s="64">
        <v>3</v>
      </c>
      <c r="N164" s="64">
        <v>4.3199999999999994</v>
      </c>
      <c r="O164" s="64" t="s">
        <v>66</v>
      </c>
      <c r="P164" s="64"/>
      <c r="Q164" s="70" t="s">
        <v>66</v>
      </c>
    </row>
    <row r="165" spans="1:17" x14ac:dyDescent="0.2">
      <c r="A165" s="64" t="s">
        <v>22</v>
      </c>
      <c r="B165" s="69">
        <v>2018</v>
      </c>
      <c r="C165" s="64" t="s">
        <v>271</v>
      </c>
      <c r="D165" s="64" t="s">
        <v>2</v>
      </c>
      <c r="E165" s="64" t="s">
        <v>99</v>
      </c>
      <c r="F165" s="82">
        <v>43260</v>
      </c>
      <c r="G165" s="83">
        <v>0.53749999999999998</v>
      </c>
      <c r="H165" s="84">
        <v>3.4602076124567476</v>
      </c>
      <c r="I165" s="81">
        <v>350</v>
      </c>
      <c r="J165" s="90">
        <v>54.178333333333327</v>
      </c>
      <c r="K165" s="90">
        <v>4.9833333333333334</v>
      </c>
      <c r="L165" s="73">
        <v>5.2</v>
      </c>
      <c r="M165" s="73">
        <v>2.1</v>
      </c>
      <c r="N165" s="73">
        <v>1.0920000000000003</v>
      </c>
      <c r="O165" s="81" t="s">
        <v>66</v>
      </c>
      <c r="P165" s="64"/>
      <c r="Q165" s="70" t="s">
        <v>66</v>
      </c>
    </row>
    <row r="166" spans="1:17" x14ac:dyDescent="0.2">
      <c r="A166" s="64" t="s">
        <v>22</v>
      </c>
      <c r="B166" s="69">
        <v>2018</v>
      </c>
      <c r="C166" s="64" t="s">
        <v>272</v>
      </c>
      <c r="D166" s="64" t="s">
        <v>2</v>
      </c>
      <c r="E166" s="64" t="s">
        <v>99</v>
      </c>
      <c r="F166" s="82">
        <v>43262</v>
      </c>
      <c r="G166" s="83">
        <v>0.48749999999999999</v>
      </c>
      <c r="H166" s="84">
        <v>6.9204152249134951</v>
      </c>
      <c r="I166" s="81">
        <v>44</v>
      </c>
      <c r="J166" s="90">
        <v>52.5</v>
      </c>
      <c r="K166" s="90">
        <v>3.2849999999999997</v>
      </c>
      <c r="L166" s="73">
        <v>1.05</v>
      </c>
      <c r="M166" s="73">
        <v>0.1</v>
      </c>
      <c r="N166" s="73"/>
      <c r="O166" s="81" t="s">
        <v>66</v>
      </c>
      <c r="P166" s="64"/>
      <c r="Q166" s="70" t="s">
        <v>66</v>
      </c>
    </row>
    <row r="167" spans="1:17" x14ac:dyDescent="0.2">
      <c r="A167" s="64" t="s">
        <v>22</v>
      </c>
      <c r="B167" s="69">
        <v>2018</v>
      </c>
      <c r="C167" s="64" t="s">
        <v>273</v>
      </c>
      <c r="D167" s="64" t="s">
        <v>2</v>
      </c>
      <c r="E167" s="64" t="s">
        <v>99</v>
      </c>
      <c r="F167" s="82">
        <v>43262</v>
      </c>
      <c r="G167" s="83">
        <v>0.49791666666666667</v>
      </c>
      <c r="H167" s="84">
        <v>5.1903114186851216</v>
      </c>
      <c r="I167" s="81">
        <v>77</v>
      </c>
      <c r="J167" s="90">
        <v>53.026944444444446</v>
      </c>
      <c r="K167" s="90">
        <v>3.3708333333333336</v>
      </c>
      <c r="L167" s="73">
        <v>9.1</v>
      </c>
      <c r="M167" s="73">
        <v>0.4</v>
      </c>
      <c r="N167" s="73"/>
      <c r="O167" s="81" t="s">
        <v>65</v>
      </c>
      <c r="P167" s="64"/>
      <c r="Q167" s="70" t="s">
        <v>66</v>
      </c>
    </row>
    <row r="168" spans="1:17" x14ac:dyDescent="0.2">
      <c r="A168" s="64" t="s">
        <v>22</v>
      </c>
      <c r="B168" s="69">
        <v>2018</v>
      </c>
      <c r="C168" s="64" t="s">
        <v>274</v>
      </c>
      <c r="D168" s="64" t="s">
        <v>2</v>
      </c>
      <c r="E168" s="64" t="s">
        <v>99</v>
      </c>
      <c r="F168" s="82">
        <v>43262</v>
      </c>
      <c r="G168" s="83">
        <v>0.49930555555555556</v>
      </c>
      <c r="H168" s="84">
        <v>5.1903114186851216</v>
      </c>
      <c r="I168" s="81">
        <v>77</v>
      </c>
      <c r="J168" s="90">
        <v>53.07555555555556</v>
      </c>
      <c r="K168" s="90">
        <v>3.3997222222222221</v>
      </c>
      <c r="L168" s="73">
        <v>0.7</v>
      </c>
      <c r="M168" s="73">
        <v>0.2</v>
      </c>
      <c r="N168" s="73"/>
      <c r="O168" s="81" t="s">
        <v>66</v>
      </c>
      <c r="P168" s="64"/>
      <c r="Q168" s="70" t="s">
        <v>66</v>
      </c>
    </row>
    <row r="169" spans="1:17" x14ac:dyDescent="0.2">
      <c r="A169" s="64" t="s">
        <v>22</v>
      </c>
      <c r="B169" s="69">
        <v>2018</v>
      </c>
      <c r="C169" s="64" t="s">
        <v>275</v>
      </c>
      <c r="D169" s="64" t="s">
        <v>2</v>
      </c>
      <c r="E169" s="64" t="s">
        <v>99</v>
      </c>
      <c r="F169" s="82">
        <v>43262</v>
      </c>
      <c r="G169" s="83">
        <v>0.60763888888888884</v>
      </c>
      <c r="H169" s="84">
        <v>5.1903114186851216</v>
      </c>
      <c r="I169" s="81">
        <v>3</v>
      </c>
      <c r="J169" s="90">
        <v>53.424999999999997</v>
      </c>
      <c r="K169" s="90">
        <v>4.7252777777777775</v>
      </c>
      <c r="L169" s="73">
        <v>0.8</v>
      </c>
      <c r="M169" s="73">
        <v>0.2</v>
      </c>
      <c r="N169" s="73"/>
      <c r="O169" s="81" t="s">
        <v>66</v>
      </c>
      <c r="P169" s="64"/>
      <c r="Q169" s="70" t="s">
        <v>66</v>
      </c>
    </row>
    <row r="170" spans="1:17" x14ac:dyDescent="0.2">
      <c r="A170" s="64" t="s">
        <v>22</v>
      </c>
      <c r="B170" s="69">
        <v>2018</v>
      </c>
      <c r="C170" s="64" t="s">
        <v>276</v>
      </c>
      <c r="D170" s="64" t="s">
        <v>2</v>
      </c>
      <c r="E170" s="64" t="s">
        <v>2</v>
      </c>
      <c r="F170" s="82">
        <v>43263</v>
      </c>
      <c r="G170" s="83">
        <v>2.5000000000000001E-2</v>
      </c>
      <c r="H170" s="84"/>
      <c r="I170" s="81"/>
      <c r="J170" s="90">
        <v>52.955000000000005</v>
      </c>
      <c r="K170" s="90">
        <v>3.3249999999999997</v>
      </c>
      <c r="L170" s="73">
        <v>10.5</v>
      </c>
      <c r="M170" s="73">
        <v>0.1</v>
      </c>
      <c r="N170" s="73"/>
      <c r="O170" s="81" t="s">
        <v>66</v>
      </c>
      <c r="P170" s="64"/>
      <c r="Q170" s="70" t="s">
        <v>66</v>
      </c>
    </row>
    <row r="171" spans="1:17" x14ac:dyDescent="0.2">
      <c r="A171" s="64" t="s">
        <v>22</v>
      </c>
      <c r="B171" s="69">
        <v>2018</v>
      </c>
      <c r="C171" s="64" t="s">
        <v>277</v>
      </c>
      <c r="D171" s="64" t="s">
        <v>2</v>
      </c>
      <c r="E171" s="64" t="s">
        <v>2</v>
      </c>
      <c r="F171" s="82">
        <v>43263</v>
      </c>
      <c r="G171" s="83">
        <v>0.82638888888888884</v>
      </c>
      <c r="H171" s="84">
        <v>5.1903114186851216</v>
      </c>
      <c r="I171" s="81">
        <v>358</v>
      </c>
      <c r="J171" s="90">
        <v>52.957777777777778</v>
      </c>
      <c r="K171" s="90">
        <v>4.516111111111111</v>
      </c>
      <c r="L171" s="73">
        <v>0.1</v>
      </c>
      <c r="M171" s="73">
        <v>0.1</v>
      </c>
      <c r="N171" s="73"/>
      <c r="O171" s="81" t="s">
        <v>65</v>
      </c>
      <c r="P171" s="64"/>
      <c r="Q171" s="70" t="s">
        <v>66</v>
      </c>
    </row>
    <row r="172" spans="1:17" x14ac:dyDescent="0.2">
      <c r="A172" s="64" t="s">
        <v>22</v>
      </c>
      <c r="B172" s="69">
        <v>2018</v>
      </c>
      <c r="C172" s="64" t="s">
        <v>278</v>
      </c>
      <c r="D172" s="64" t="s">
        <v>2</v>
      </c>
      <c r="E172" s="64" t="s">
        <v>2</v>
      </c>
      <c r="F172" s="82">
        <v>43263</v>
      </c>
      <c r="G172" s="83">
        <v>0.82638888888888884</v>
      </c>
      <c r="H172" s="84">
        <v>5.1903114186851216</v>
      </c>
      <c r="I172" s="81">
        <v>358</v>
      </c>
      <c r="J172" s="90">
        <v>52.955555555555556</v>
      </c>
      <c r="K172" s="90">
        <v>4.527222222222222</v>
      </c>
      <c r="L172" s="73">
        <v>0.1</v>
      </c>
      <c r="M172" s="73">
        <v>0.1</v>
      </c>
      <c r="N172" s="73"/>
      <c r="O172" s="81" t="s">
        <v>65</v>
      </c>
      <c r="P172" s="64"/>
      <c r="Q172" s="70" t="s">
        <v>66</v>
      </c>
    </row>
    <row r="173" spans="1:17" x14ac:dyDescent="0.2">
      <c r="A173" s="64" t="s">
        <v>22</v>
      </c>
      <c r="B173" s="69">
        <v>2018</v>
      </c>
      <c r="C173" s="64" t="s">
        <v>279</v>
      </c>
      <c r="D173" s="64" t="s">
        <v>2</v>
      </c>
      <c r="E173" s="64" t="s">
        <v>99</v>
      </c>
      <c r="F173" s="82">
        <v>43264</v>
      </c>
      <c r="G173" s="83">
        <v>0.34513888888888888</v>
      </c>
      <c r="H173" s="84"/>
      <c r="I173" s="81"/>
      <c r="J173" s="90">
        <v>54.178333333333327</v>
      </c>
      <c r="K173" s="90">
        <v>5.5644444444444439</v>
      </c>
      <c r="L173" s="73">
        <v>17.7</v>
      </c>
      <c r="M173" s="73">
        <v>0.5</v>
      </c>
      <c r="N173" s="73">
        <v>1.77</v>
      </c>
      <c r="O173" s="81" t="s">
        <v>66</v>
      </c>
      <c r="P173" s="64"/>
      <c r="Q173" s="70" t="s">
        <v>66</v>
      </c>
    </row>
    <row r="174" spans="1:17" x14ac:dyDescent="0.2">
      <c r="A174" s="64" t="s">
        <v>22</v>
      </c>
      <c r="B174" s="69">
        <v>2018</v>
      </c>
      <c r="C174" s="64" t="s">
        <v>280</v>
      </c>
      <c r="D174" s="64" t="s">
        <v>2</v>
      </c>
      <c r="E174" s="64" t="s">
        <v>99</v>
      </c>
      <c r="F174" s="82">
        <v>43266</v>
      </c>
      <c r="G174" s="83">
        <v>0.27013888888888887</v>
      </c>
      <c r="H174" s="84">
        <v>1.7301038062283738</v>
      </c>
      <c r="I174" s="81">
        <v>350</v>
      </c>
      <c r="J174" s="90">
        <v>52.191666666666663</v>
      </c>
      <c r="K174" s="90">
        <v>4.128333333333333</v>
      </c>
      <c r="L174" s="73">
        <v>4.63</v>
      </c>
      <c r="M174" s="73">
        <v>0.92600000000000005</v>
      </c>
      <c r="N174" s="73">
        <v>2.1436899999999999</v>
      </c>
      <c r="O174" s="81" t="s">
        <v>102</v>
      </c>
      <c r="P174" s="70">
        <v>4.3945644999999995</v>
      </c>
      <c r="Q174" s="70" t="s">
        <v>66</v>
      </c>
    </row>
    <row r="175" spans="1:17" x14ac:dyDescent="0.2">
      <c r="A175" s="64" t="s">
        <v>22</v>
      </c>
      <c r="B175" s="69">
        <v>2018</v>
      </c>
      <c r="C175" s="64" t="s">
        <v>281</v>
      </c>
      <c r="D175" s="64" t="s">
        <v>2</v>
      </c>
      <c r="E175" s="69" t="s">
        <v>99</v>
      </c>
      <c r="F175" s="80">
        <v>43266</v>
      </c>
      <c r="G175" s="63">
        <v>0.38194444444525288</v>
      </c>
      <c r="H175" s="64">
        <v>9</v>
      </c>
      <c r="I175" s="64">
        <v>220</v>
      </c>
      <c r="J175" s="90">
        <v>53.808</v>
      </c>
      <c r="K175" s="90">
        <v>3.8643333333333301</v>
      </c>
      <c r="L175" s="64"/>
      <c r="M175" s="64"/>
      <c r="N175" s="64"/>
      <c r="O175" s="64" t="s">
        <v>66</v>
      </c>
      <c r="P175" s="64"/>
      <c r="Q175" s="70" t="s">
        <v>105</v>
      </c>
    </row>
    <row r="176" spans="1:17" x14ac:dyDescent="0.2">
      <c r="A176" s="64" t="s">
        <v>22</v>
      </c>
      <c r="B176" s="69">
        <v>2018</v>
      </c>
      <c r="C176" s="64" t="s">
        <v>282</v>
      </c>
      <c r="D176" s="64" t="s">
        <v>2</v>
      </c>
      <c r="E176" s="64" t="s">
        <v>99</v>
      </c>
      <c r="F176" s="82">
        <v>43266</v>
      </c>
      <c r="G176" s="83">
        <v>0.52013888888888893</v>
      </c>
      <c r="H176" s="84">
        <v>5.1903114186851216</v>
      </c>
      <c r="I176" s="81">
        <v>250</v>
      </c>
      <c r="J176" s="90">
        <v>52.131944444444443</v>
      </c>
      <c r="K176" s="90">
        <v>4.0411111111111113</v>
      </c>
      <c r="L176" s="73">
        <v>4.5999999999999996</v>
      </c>
      <c r="M176" s="73">
        <v>1.9</v>
      </c>
      <c r="N176" s="73">
        <v>1.7479999999999998</v>
      </c>
      <c r="O176" s="81" t="s">
        <v>102</v>
      </c>
      <c r="P176" s="70">
        <v>6.9919999999999996E-2</v>
      </c>
      <c r="Q176" s="70" t="s">
        <v>66</v>
      </c>
    </row>
    <row r="177" spans="1:17" x14ac:dyDescent="0.2">
      <c r="A177" s="64" t="s">
        <v>22</v>
      </c>
      <c r="B177" s="69">
        <v>2018</v>
      </c>
      <c r="C177" s="64" t="s">
        <v>283</v>
      </c>
      <c r="D177" s="64" t="s">
        <v>2</v>
      </c>
      <c r="E177" s="64" t="s">
        <v>99</v>
      </c>
      <c r="F177" s="82">
        <v>43266</v>
      </c>
      <c r="G177" s="83">
        <v>0.53194444444444444</v>
      </c>
      <c r="H177" s="84">
        <v>5.1903114186851216</v>
      </c>
      <c r="I177" s="81">
        <v>247</v>
      </c>
      <c r="J177" s="90">
        <v>52.138888888888886</v>
      </c>
      <c r="K177" s="90">
        <v>4.0313888888888885</v>
      </c>
      <c r="L177" s="73">
        <v>4.7</v>
      </c>
      <c r="M177" s="73">
        <v>2.2000000000000002</v>
      </c>
      <c r="N177" s="73">
        <v>2.0680000000000005</v>
      </c>
      <c r="O177" s="81" t="s">
        <v>102</v>
      </c>
      <c r="P177" s="70">
        <v>8.2720000000000016E-2</v>
      </c>
      <c r="Q177" s="70" t="s">
        <v>66</v>
      </c>
    </row>
    <row r="178" spans="1:17" x14ac:dyDescent="0.2">
      <c r="A178" s="64" t="s">
        <v>22</v>
      </c>
      <c r="B178" s="69">
        <v>2018</v>
      </c>
      <c r="C178" s="64" t="s">
        <v>284</v>
      </c>
      <c r="D178" s="64" t="s">
        <v>2</v>
      </c>
      <c r="E178" s="64" t="s">
        <v>99</v>
      </c>
      <c r="F178" s="82">
        <v>43267</v>
      </c>
      <c r="G178" s="83">
        <v>0.50972222222222219</v>
      </c>
      <c r="H178" s="84">
        <v>1.7301038062283738</v>
      </c>
      <c r="I178" s="81">
        <v>224</v>
      </c>
      <c r="J178" s="90">
        <v>52.87</v>
      </c>
      <c r="K178" s="90">
        <v>3.2766666666666664</v>
      </c>
      <c r="L178" s="73">
        <v>15.2</v>
      </c>
      <c r="M178" s="73">
        <v>0.5</v>
      </c>
      <c r="N178" s="73">
        <v>3.04</v>
      </c>
      <c r="O178" s="81" t="s">
        <v>65</v>
      </c>
      <c r="P178" s="64"/>
      <c r="Q178" s="70" t="s">
        <v>66</v>
      </c>
    </row>
    <row r="179" spans="1:17" x14ac:dyDescent="0.2">
      <c r="A179" s="64" t="s">
        <v>22</v>
      </c>
      <c r="B179" s="69">
        <v>2018</v>
      </c>
      <c r="C179" s="64" t="s">
        <v>285</v>
      </c>
      <c r="D179" s="64" t="s">
        <v>2</v>
      </c>
      <c r="E179" s="69" t="s">
        <v>99</v>
      </c>
      <c r="F179" s="80">
        <v>43267</v>
      </c>
      <c r="G179" s="63">
        <v>0.83055555555620231</v>
      </c>
      <c r="H179" s="64">
        <v>11</v>
      </c>
      <c r="I179" s="64">
        <v>212</v>
      </c>
      <c r="J179" s="90">
        <v>53.993333333333297</v>
      </c>
      <c r="K179" s="90">
        <v>4.34</v>
      </c>
      <c r="L179" s="64">
        <v>6.2</v>
      </c>
      <c r="M179" s="64">
        <v>2.8</v>
      </c>
      <c r="N179" s="64">
        <v>12.152000000000001</v>
      </c>
      <c r="O179" s="64" t="s">
        <v>65</v>
      </c>
      <c r="P179" s="64"/>
      <c r="Q179" s="70" t="s">
        <v>66</v>
      </c>
    </row>
    <row r="180" spans="1:17" x14ac:dyDescent="0.2">
      <c r="A180" s="64" t="s">
        <v>22</v>
      </c>
      <c r="B180" s="69">
        <v>2018</v>
      </c>
      <c r="C180" s="64" t="s">
        <v>286</v>
      </c>
      <c r="D180" s="64" t="s">
        <v>2</v>
      </c>
      <c r="E180" s="64" t="s">
        <v>99</v>
      </c>
      <c r="F180" s="82">
        <v>43268</v>
      </c>
      <c r="G180" s="83">
        <v>0.51041666666666663</v>
      </c>
      <c r="H180" s="84">
        <v>6.9204152249134951</v>
      </c>
      <c r="I180" s="81">
        <v>231</v>
      </c>
      <c r="J180" s="90">
        <v>52.428333333333327</v>
      </c>
      <c r="K180" s="90">
        <v>3.1266666666666665</v>
      </c>
      <c r="L180" s="73">
        <v>4.5999999999999996</v>
      </c>
      <c r="M180" s="73">
        <v>1.4</v>
      </c>
      <c r="N180" s="73">
        <v>2.5760000000000001</v>
      </c>
      <c r="O180" s="81" t="s">
        <v>66</v>
      </c>
      <c r="P180" s="64"/>
      <c r="Q180" s="70" t="s">
        <v>66</v>
      </c>
    </row>
    <row r="181" spans="1:17" x14ac:dyDescent="0.2">
      <c r="A181" s="64" t="s">
        <v>22</v>
      </c>
      <c r="B181" s="69">
        <v>2018</v>
      </c>
      <c r="C181" s="64" t="s">
        <v>287</v>
      </c>
      <c r="D181" s="64" t="s">
        <v>2</v>
      </c>
      <c r="E181" s="64" t="s">
        <v>99</v>
      </c>
      <c r="F181" s="82">
        <v>43268</v>
      </c>
      <c r="G181" s="83">
        <v>0.51944444444444449</v>
      </c>
      <c r="H181" s="84">
        <v>6.9204152249134951</v>
      </c>
      <c r="I181" s="81">
        <v>233</v>
      </c>
      <c r="J181" s="90">
        <v>51.973333333333336</v>
      </c>
      <c r="K181" s="90">
        <v>3.02</v>
      </c>
      <c r="L181" s="73">
        <v>3.7</v>
      </c>
      <c r="M181" s="73">
        <v>0.9</v>
      </c>
      <c r="N181" s="73">
        <v>2.331</v>
      </c>
      <c r="O181" s="81" t="s">
        <v>66</v>
      </c>
      <c r="P181" s="64"/>
      <c r="Q181" s="70" t="s">
        <v>66</v>
      </c>
    </row>
    <row r="182" spans="1:17" x14ac:dyDescent="0.2">
      <c r="A182" s="64" t="s">
        <v>22</v>
      </c>
      <c r="B182" s="69">
        <v>2018</v>
      </c>
      <c r="C182" s="64" t="s">
        <v>288</v>
      </c>
      <c r="D182" s="64" t="s">
        <v>2</v>
      </c>
      <c r="E182" s="64" t="s">
        <v>99</v>
      </c>
      <c r="F182" s="82">
        <v>43268</v>
      </c>
      <c r="G182" s="83">
        <v>0.52013888888888893</v>
      </c>
      <c r="H182" s="84">
        <v>6.9204152249134951</v>
      </c>
      <c r="I182" s="81">
        <v>238</v>
      </c>
      <c r="J182" s="90">
        <v>51.966666666666669</v>
      </c>
      <c r="K182" s="90">
        <v>2.9433333333333334</v>
      </c>
      <c r="L182" s="73">
        <v>0.7</v>
      </c>
      <c r="M182" s="73">
        <v>0.1</v>
      </c>
      <c r="N182" s="73"/>
      <c r="O182" s="81" t="s">
        <v>66</v>
      </c>
      <c r="P182" s="64"/>
      <c r="Q182" s="70" t="s">
        <v>66</v>
      </c>
    </row>
    <row r="183" spans="1:17" x14ac:dyDescent="0.2">
      <c r="A183" s="64" t="s">
        <v>22</v>
      </c>
      <c r="B183" s="69">
        <v>2018</v>
      </c>
      <c r="C183" s="64" t="s">
        <v>289</v>
      </c>
      <c r="D183" s="64" t="s">
        <v>2</v>
      </c>
      <c r="E183" s="64" t="s">
        <v>99</v>
      </c>
      <c r="F183" s="82">
        <v>43268</v>
      </c>
      <c r="G183" s="83">
        <v>0.52569444444444446</v>
      </c>
      <c r="H183" s="84">
        <v>6.9204152249134951</v>
      </c>
      <c r="I183" s="81">
        <v>231</v>
      </c>
      <c r="J183" s="90">
        <v>51.958333333333336</v>
      </c>
      <c r="K183" s="90">
        <v>2.7</v>
      </c>
      <c r="L183" s="73">
        <v>2.2000000000000002</v>
      </c>
      <c r="M183" s="73">
        <v>1</v>
      </c>
      <c r="N183" s="73">
        <v>1.54</v>
      </c>
      <c r="O183" s="81" t="s">
        <v>66</v>
      </c>
      <c r="P183" s="64"/>
      <c r="Q183" s="70" t="s">
        <v>66</v>
      </c>
    </row>
    <row r="184" spans="1:17" x14ac:dyDescent="0.2">
      <c r="A184" s="64" t="s">
        <v>22</v>
      </c>
      <c r="B184" s="69">
        <v>2018</v>
      </c>
      <c r="C184" s="64" t="s">
        <v>290</v>
      </c>
      <c r="D184" s="64" t="s">
        <v>2</v>
      </c>
      <c r="E184" s="64" t="s">
        <v>99</v>
      </c>
      <c r="F184" s="82">
        <v>43269</v>
      </c>
      <c r="G184" s="83">
        <v>0.33194444444444443</v>
      </c>
      <c r="H184" s="84">
        <v>6.9204152249134951</v>
      </c>
      <c r="I184" s="81">
        <v>262</v>
      </c>
      <c r="J184" s="90">
        <v>53.048333333333332</v>
      </c>
      <c r="K184" s="90">
        <v>3.4166666666666665</v>
      </c>
      <c r="L184" s="73">
        <v>15</v>
      </c>
      <c r="M184" s="73">
        <v>0.05</v>
      </c>
      <c r="N184" s="73">
        <v>0.60000000000000009</v>
      </c>
      <c r="O184" s="81" t="s">
        <v>66</v>
      </c>
      <c r="P184" s="64"/>
      <c r="Q184" s="70" t="s">
        <v>105</v>
      </c>
    </row>
    <row r="185" spans="1:17" x14ac:dyDescent="0.2">
      <c r="A185" s="64" t="s">
        <v>22</v>
      </c>
      <c r="B185" s="69">
        <v>2018</v>
      </c>
      <c r="C185" s="64" t="s">
        <v>291</v>
      </c>
      <c r="D185" s="64" t="s">
        <v>2</v>
      </c>
      <c r="E185" s="64" t="s">
        <v>99</v>
      </c>
      <c r="F185" s="82">
        <v>43270</v>
      </c>
      <c r="G185" s="83">
        <v>0.56041666666666667</v>
      </c>
      <c r="H185" s="84">
        <v>5.1903114186851216</v>
      </c>
      <c r="I185" s="81">
        <v>182</v>
      </c>
      <c r="J185" s="90">
        <v>53.888333333333335</v>
      </c>
      <c r="K185" s="90">
        <v>4.6433333333333326</v>
      </c>
      <c r="L185" s="73">
        <v>3.8</v>
      </c>
      <c r="M185" s="73">
        <v>2.4</v>
      </c>
      <c r="N185" s="73">
        <v>3.6479999999999997</v>
      </c>
      <c r="O185" s="81" t="s">
        <v>66</v>
      </c>
      <c r="P185" s="64"/>
      <c r="Q185" s="70" t="s">
        <v>66</v>
      </c>
    </row>
    <row r="186" spans="1:17" x14ac:dyDescent="0.2">
      <c r="A186" s="64" t="s">
        <v>22</v>
      </c>
      <c r="B186" s="69">
        <v>2018</v>
      </c>
      <c r="C186" s="64" t="s">
        <v>292</v>
      </c>
      <c r="D186" s="64" t="s">
        <v>2</v>
      </c>
      <c r="E186" s="64" t="s">
        <v>99</v>
      </c>
      <c r="F186" s="82">
        <v>43270</v>
      </c>
      <c r="G186" s="83">
        <v>0.56111111111111112</v>
      </c>
      <c r="H186" s="84">
        <v>5.1903114186851216</v>
      </c>
      <c r="I186" s="81">
        <v>182</v>
      </c>
      <c r="J186" s="90">
        <v>54.008333333333333</v>
      </c>
      <c r="K186" s="90">
        <v>4.71</v>
      </c>
      <c r="L186" s="73">
        <v>8</v>
      </c>
      <c r="M186" s="73">
        <v>1.9</v>
      </c>
      <c r="N186" s="73">
        <v>4.5599999999999996</v>
      </c>
      <c r="O186" s="81" t="s">
        <v>66</v>
      </c>
      <c r="P186" s="64"/>
      <c r="Q186" s="70" t="s">
        <v>66</v>
      </c>
    </row>
    <row r="187" spans="1:17" x14ac:dyDescent="0.2">
      <c r="A187" s="64" t="s">
        <v>22</v>
      </c>
      <c r="B187" s="69">
        <v>2018</v>
      </c>
      <c r="C187" s="64" t="s">
        <v>293</v>
      </c>
      <c r="D187" s="64" t="s">
        <v>2</v>
      </c>
      <c r="E187" s="64" t="s">
        <v>99</v>
      </c>
      <c r="F187" s="82">
        <v>43270</v>
      </c>
      <c r="G187" s="83">
        <v>0.56805555555555554</v>
      </c>
      <c r="H187" s="84">
        <v>5.1903114186851216</v>
      </c>
      <c r="I187" s="81">
        <v>213</v>
      </c>
      <c r="J187" s="90">
        <v>54.043333333333329</v>
      </c>
      <c r="K187" s="90">
        <v>5.1833333333333336</v>
      </c>
      <c r="L187" s="73">
        <v>3.7</v>
      </c>
      <c r="M187" s="73">
        <v>0.8</v>
      </c>
      <c r="N187" s="73">
        <v>2.0720000000000001</v>
      </c>
      <c r="O187" s="81" t="s">
        <v>66</v>
      </c>
      <c r="P187" s="64"/>
      <c r="Q187" s="70" t="s">
        <v>66</v>
      </c>
    </row>
    <row r="188" spans="1:17" x14ac:dyDescent="0.2">
      <c r="A188" s="64" t="s">
        <v>22</v>
      </c>
      <c r="B188" s="69">
        <v>2018</v>
      </c>
      <c r="C188" s="64" t="s">
        <v>294</v>
      </c>
      <c r="D188" s="64" t="s">
        <v>2</v>
      </c>
      <c r="E188" s="64" t="s">
        <v>99</v>
      </c>
      <c r="F188" s="82">
        <v>43270</v>
      </c>
      <c r="G188" s="83">
        <v>0.5708333333333333</v>
      </c>
      <c r="H188" s="84">
        <v>5.1903114186851216</v>
      </c>
      <c r="I188" s="81">
        <v>223</v>
      </c>
      <c r="J188" s="90">
        <v>54.076666666666668</v>
      </c>
      <c r="K188" s="90">
        <v>5.5699999999999994</v>
      </c>
      <c r="L188" s="73">
        <v>2.8</v>
      </c>
      <c r="M188" s="73">
        <v>0.3</v>
      </c>
      <c r="N188" s="73">
        <v>0.504</v>
      </c>
      <c r="O188" s="81" t="s">
        <v>66</v>
      </c>
      <c r="P188" s="64"/>
      <c r="Q188" s="70" t="s">
        <v>66</v>
      </c>
    </row>
    <row r="189" spans="1:17" x14ac:dyDescent="0.2">
      <c r="A189" s="64" t="s">
        <v>22</v>
      </c>
      <c r="B189" s="69">
        <v>2018</v>
      </c>
      <c r="C189" s="64" t="s">
        <v>295</v>
      </c>
      <c r="D189" s="64" t="s">
        <v>2</v>
      </c>
      <c r="E189" s="64" t="s">
        <v>2</v>
      </c>
      <c r="F189" s="82">
        <v>43272</v>
      </c>
      <c r="G189" s="83">
        <v>1.3888888888888888E-2</v>
      </c>
      <c r="H189" s="84"/>
      <c r="I189" s="81"/>
      <c r="J189" s="90">
        <v>52.048333333333332</v>
      </c>
      <c r="K189" s="90">
        <v>3.13</v>
      </c>
      <c r="L189" s="73">
        <v>2.1</v>
      </c>
      <c r="M189" s="73">
        <v>0.2</v>
      </c>
      <c r="N189" s="73"/>
      <c r="O189" s="81" t="s">
        <v>66</v>
      </c>
      <c r="P189" s="64"/>
      <c r="Q189" s="70" t="s">
        <v>66</v>
      </c>
    </row>
    <row r="190" spans="1:17" x14ac:dyDescent="0.2">
      <c r="A190" s="64" t="s">
        <v>22</v>
      </c>
      <c r="B190" s="69">
        <v>2018</v>
      </c>
      <c r="C190" s="64" t="s">
        <v>296</v>
      </c>
      <c r="D190" s="64" t="s">
        <v>2</v>
      </c>
      <c r="E190" s="64" t="s">
        <v>99</v>
      </c>
      <c r="F190" s="82">
        <v>43274</v>
      </c>
      <c r="G190" s="83">
        <v>0.4548611111111111</v>
      </c>
      <c r="H190" s="84">
        <v>5.1903114186851216</v>
      </c>
      <c r="I190" s="81">
        <v>230</v>
      </c>
      <c r="J190" s="90">
        <v>52.126666666666665</v>
      </c>
      <c r="K190" s="90">
        <v>2.956666666666667</v>
      </c>
      <c r="L190" s="73">
        <v>0.5</v>
      </c>
      <c r="M190" s="73">
        <v>0.5</v>
      </c>
      <c r="N190" s="73">
        <v>0.17499999999999999</v>
      </c>
      <c r="O190" s="81" t="s">
        <v>65</v>
      </c>
      <c r="P190" s="64"/>
      <c r="Q190" s="70" t="s">
        <v>66</v>
      </c>
    </row>
    <row r="191" spans="1:17" x14ac:dyDescent="0.2">
      <c r="A191" s="64" t="s">
        <v>22</v>
      </c>
      <c r="B191" s="69">
        <v>2018</v>
      </c>
      <c r="C191" s="64" t="s">
        <v>297</v>
      </c>
      <c r="D191" s="64" t="s">
        <v>2</v>
      </c>
      <c r="E191" s="64" t="s">
        <v>99</v>
      </c>
      <c r="F191" s="82">
        <v>43274</v>
      </c>
      <c r="G191" s="83">
        <v>0.53819444444444442</v>
      </c>
      <c r="H191" s="84">
        <v>1.7301038062283738</v>
      </c>
      <c r="I191" s="81">
        <v>263</v>
      </c>
      <c r="J191" s="90">
        <v>53.07</v>
      </c>
      <c r="K191" s="90">
        <v>4.3649999999999993</v>
      </c>
      <c r="L191" s="73">
        <v>0.5</v>
      </c>
      <c r="M191" s="73">
        <v>0.5</v>
      </c>
      <c r="N191" s="73">
        <v>0.2</v>
      </c>
      <c r="O191" s="81"/>
      <c r="P191" s="64"/>
      <c r="Q191" s="70" t="s">
        <v>66</v>
      </c>
    </row>
    <row r="192" spans="1:17" x14ac:dyDescent="0.2">
      <c r="A192" s="64" t="s">
        <v>22</v>
      </c>
      <c r="B192" s="69">
        <v>2018</v>
      </c>
      <c r="C192" s="64" t="s">
        <v>298</v>
      </c>
      <c r="D192" s="64" t="s">
        <v>2</v>
      </c>
      <c r="E192" s="64" t="s">
        <v>99</v>
      </c>
      <c r="F192" s="82">
        <v>43277</v>
      </c>
      <c r="G192" s="83">
        <v>0.31388888888888888</v>
      </c>
      <c r="H192" s="84"/>
      <c r="I192" s="81"/>
      <c r="J192" s="90">
        <v>53.093333333333334</v>
      </c>
      <c r="K192" s="90">
        <v>3.5133333333333332</v>
      </c>
      <c r="L192" s="73">
        <v>0.7</v>
      </c>
      <c r="M192" s="73">
        <v>0.2</v>
      </c>
      <c r="N192" s="73"/>
      <c r="O192" s="81" t="s">
        <v>66</v>
      </c>
      <c r="P192" s="64"/>
      <c r="Q192" s="70" t="s">
        <v>66</v>
      </c>
    </row>
    <row r="193" spans="1:17" x14ac:dyDescent="0.2">
      <c r="A193" s="64" t="s">
        <v>22</v>
      </c>
      <c r="B193" s="69">
        <v>2018</v>
      </c>
      <c r="C193" s="64" t="s">
        <v>299</v>
      </c>
      <c r="D193" s="64" t="s">
        <v>2</v>
      </c>
      <c r="E193" s="64" t="s">
        <v>99</v>
      </c>
      <c r="F193" s="82">
        <v>43278</v>
      </c>
      <c r="G193" s="83">
        <v>0.40138888888888891</v>
      </c>
      <c r="H193" s="84">
        <v>3.4602076124567476</v>
      </c>
      <c r="I193" s="81">
        <v>37</v>
      </c>
      <c r="J193" s="90">
        <v>53.216666666666669</v>
      </c>
      <c r="K193" s="90">
        <v>3.5333333333333332</v>
      </c>
      <c r="L193" s="73">
        <v>4</v>
      </c>
      <c r="M193" s="73">
        <v>0.8</v>
      </c>
      <c r="N193" s="73">
        <v>2.2399999999999998</v>
      </c>
      <c r="O193" s="81" t="s">
        <v>65</v>
      </c>
      <c r="P193" s="64"/>
      <c r="Q193" s="70" t="s">
        <v>66</v>
      </c>
    </row>
    <row r="194" spans="1:17" x14ac:dyDescent="0.2">
      <c r="A194" s="64" t="s">
        <v>22</v>
      </c>
      <c r="B194" s="69">
        <v>2018</v>
      </c>
      <c r="C194" s="64" t="s">
        <v>300</v>
      </c>
      <c r="D194" s="64" t="s">
        <v>2</v>
      </c>
      <c r="E194" s="64" t="s">
        <v>99</v>
      </c>
      <c r="F194" s="82">
        <v>43278</v>
      </c>
      <c r="G194" s="83">
        <v>0.4236111111111111</v>
      </c>
      <c r="H194" s="84">
        <v>3.4602076124567476</v>
      </c>
      <c r="I194" s="81">
        <v>35</v>
      </c>
      <c r="J194" s="90">
        <v>53.896666666666668</v>
      </c>
      <c r="K194" s="90">
        <v>4.5199999999999996</v>
      </c>
      <c r="L194" s="73">
        <v>4.9000000000000004</v>
      </c>
      <c r="M194" s="73">
        <v>1.1000000000000001</v>
      </c>
      <c r="N194" s="73">
        <v>3.2340000000000004</v>
      </c>
      <c r="O194" s="81" t="s">
        <v>65</v>
      </c>
      <c r="P194" s="64"/>
      <c r="Q194" s="70" t="s">
        <v>66</v>
      </c>
    </row>
    <row r="195" spans="1:17" x14ac:dyDescent="0.2">
      <c r="A195" s="64" t="s">
        <v>22</v>
      </c>
      <c r="B195" s="69">
        <v>2018</v>
      </c>
      <c r="C195" s="64" t="s">
        <v>301</v>
      </c>
      <c r="D195" s="64" t="s">
        <v>2</v>
      </c>
      <c r="E195" s="64" t="s">
        <v>2</v>
      </c>
      <c r="F195" s="82">
        <v>43278</v>
      </c>
      <c r="G195" s="83">
        <v>0.88958333333333328</v>
      </c>
      <c r="H195" s="84"/>
      <c r="I195" s="81"/>
      <c r="J195" s="90">
        <v>53.178333333333327</v>
      </c>
      <c r="K195" s="90">
        <v>3.4299999999999997</v>
      </c>
      <c r="L195" s="73">
        <v>2.6</v>
      </c>
      <c r="M195" s="73">
        <v>0.3</v>
      </c>
      <c r="N195" s="73"/>
      <c r="O195" s="81" t="s">
        <v>66</v>
      </c>
      <c r="P195" s="64"/>
      <c r="Q195" s="70" t="s">
        <v>66</v>
      </c>
    </row>
    <row r="196" spans="1:17" x14ac:dyDescent="0.2">
      <c r="A196" s="64" t="s">
        <v>22</v>
      </c>
      <c r="B196" s="69">
        <v>2018</v>
      </c>
      <c r="C196" s="64" t="s">
        <v>302</v>
      </c>
      <c r="D196" s="64" t="s">
        <v>2</v>
      </c>
      <c r="E196" s="64" t="s">
        <v>2</v>
      </c>
      <c r="F196" s="82">
        <v>43278</v>
      </c>
      <c r="G196" s="83">
        <v>0.89652777777777781</v>
      </c>
      <c r="H196" s="84"/>
      <c r="I196" s="81"/>
      <c r="J196" s="90">
        <v>53.563333333333333</v>
      </c>
      <c r="K196" s="90">
        <v>3.89</v>
      </c>
      <c r="L196" s="73">
        <v>1.7</v>
      </c>
      <c r="M196" s="73">
        <v>0.5</v>
      </c>
      <c r="N196" s="73"/>
      <c r="O196" s="81" t="s">
        <v>66</v>
      </c>
      <c r="P196" s="64"/>
      <c r="Q196" s="70" t="s">
        <v>66</v>
      </c>
    </row>
    <row r="197" spans="1:17" x14ac:dyDescent="0.2">
      <c r="A197" s="64" t="s">
        <v>22</v>
      </c>
      <c r="B197" s="69">
        <v>2018</v>
      </c>
      <c r="C197" s="64" t="s">
        <v>303</v>
      </c>
      <c r="D197" s="64" t="s">
        <v>2</v>
      </c>
      <c r="E197" s="64" t="s">
        <v>2</v>
      </c>
      <c r="F197" s="82">
        <v>43278</v>
      </c>
      <c r="G197" s="83">
        <v>0.90347222222222223</v>
      </c>
      <c r="H197" s="84"/>
      <c r="I197" s="81"/>
      <c r="J197" s="90">
        <v>53.914999999999999</v>
      </c>
      <c r="K197" s="90">
        <v>4.4550000000000001</v>
      </c>
      <c r="L197" s="73">
        <v>2.2000000000000002</v>
      </c>
      <c r="M197" s="73">
        <v>0.3</v>
      </c>
      <c r="N197" s="73"/>
      <c r="O197" s="81" t="s">
        <v>66</v>
      </c>
      <c r="P197" s="64"/>
      <c r="Q197" s="70" t="s">
        <v>66</v>
      </c>
    </row>
    <row r="198" spans="1:17" x14ac:dyDescent="0.2">
      <c r="A198" s="64" t="s">
        <v>22</v>
      </c>
      <c r="B198" s="69">
        <v>2018</v>
      </c>
      <c r="C198" s="64" t="s">
        <v>304</v>
      </c>
      <c r="D198" s="64" t="s">
        <v>2</v>
      </c>
      <c r="E198" s="64" t="s">
        <v>99</v>
      </c>
      <c r="F198" s="82">
        <v>43281</v>
      </c>
      <c r="G198" s="83">
        <v>0.39583333333333331</v>
      </c>
      <c r="H198" s="84"/>
      <c r="I198" s="81"/>
      <c r="J198" s="90">
        <v>52.986666666666665</v>
      </c>
      <c r="K198" s="90">
        <v>3.8650000000000002</v>
      </c>
      <c r="L198" s="73">
        <v>9</v>
      </c>
      <c r="M198" s="73">
        <v>0.3</v>
      </c>
      <c r="N198" s="73">
        <v>0.53999999999999992</v>
      </c>
      <c r="O198" s="81" t="s">
        <v>65</v>
      </c>
      <c r="P198" s="64"/>
      <c r="Q198" s="70" t="s">
        <v>105</v>
      </c>
    </row>
    <row r="199" spans="1:17" x14ac:dyDescent="0.2">
      <c r="A199" s="64" t="s">
        <v>22</v>
      </c>
      <c r="B199" s="69">
        <v>2018</v>
      </c>
      <c r="C199" s="64" t="s">
        <v>305</v>
      </c>
      <c r="D199" s="64" t="s">
        <v>2</v>
      </c>
      <c r="E199" s="64" t="s">
        <v>99</v>
      </c>
      <c r="F199" s="82">
        <v>43281</v>
      </c>
      <c r="G199" s="83">
        <v>0.40277777777777779</v>
      </c>
      <c r="H199" s="84"/>
      <c r="I199" s="81"/>
      <c r="J199" s="90">
        <v>53.278333333333329</v>
      </c>
      <c r="K199" s="90">
        <v>4.3083333333333336</v>
      </c>
      <c r="L199" s="73">
        <v>3.8</v>
      </c>
      <c r="M199" s="73">
        <v>3.8</v>
      </c>
      <c r="N199" s="73">
        <v>2.1659999999999999</v>
      </c>
      <c r="O199" s="81" t="s">
        <v>65</v>
      </c>
      <c r="P199" s="64"/>
      <c r="Q199" s="70" t="s">
        <v>66</v>
      </c>
    </row>
    <row r="200" spans="1:17" x14ac:dyDescent="0.2">
      <c r="A200" s="64" t="s">
        <v>22</v>
      </c>
      <c r="B200" s="69">
        <v>2018</v>
      </c>
      <c r="C200" s="64" t="s">
        <v>306</v>
      </c>
      <c r="D200" s="64" t="s">
        <v>2</v>
      </c>
      <c r="E200" s="64" t="s">
        <v>99</v>
      </c>
      <c r="F200" s="82">
        <v>43281</v>
      </c>
      <c r="G200" s="83">
        <v>0.40486111111111112</v>
      </c>
      <c r="H200" s="84"/>
      <c r="I200" s="81"/>
      <c r="J200" s="90">
        <v>53.41</v>
      </c>
      <c r="K200" s="90">
        <v>4.4116666666666671</v>
      </c>
      <c r="L200" s="73">
        <v>3.7</v>
      </c>
      <c r="M200" s="73">
        <v>2.1</v>
      </c>
      <c r="N200" s="73">
        <v>2.331</v>
      </c>
      <c r="O200" s="81" t="s">
        <v>65</v>
      </c>
      <c r="P200" s="64"/>
      <c r="Q200" s="70" t="s">
        <v>66</v>
      </c>
    </row>
    <row r="201" spans="1:17" x14ac:dyDescent="0.2">
      <c r="A201" s="64" t="s">
        <v>22</v>
      </c>
      <c r="B201" s="69">
        <v>2018</v>
      </c>
      <c r="C201" s="64" t="s">
        <v>307</v>
      </c>
      <c r="D201" s="64" t="s">
        <v>2</v>
      </c>
      <c r="E201" s="64" t="s">
        <v>99</v>
      </c>
      <c r="F201" s="82">
        <v>43281</v>
      </c>
      <c r="G201" s="83">
        <v>0.40833333333333333</v>
      </c>
      <c r="H201" s="84"/>
      <c r="I201" s="81"/>
      <c r="J201" s="90">
        <v>53.43333333333333</v>
      </c>
      <c r="K201" s="90">
        <v>4.54</v>
      </c>
      <c r="L201" s="73">
        <v>2</v>
      </c>
      <c r="M201" s="73">
        <v>2</v>
      </c>
      <c r="N201" s="73">
        <v>3.2</v>
      </c>
      <c r="O201" s="81" t="s">
        <v>66</v>
      </c>
      <c r="P201" s="64"/>
      <c r="Q201" s="70" t="s">
        <v>66</v>
      </c>
    </row>
    <row r="202" spans="1:17" x14ac:dyDescent="0.2">
      <c r="A202" s="64" t="s">
        <v>22</v>
      </c>
      <c r="B202" s="69">
        <v>2018</v>
      </c>
      <c r="C202" s="64" t="s">
        <v>308</v>
      </c>
      <c r="D202" s="64" t="s">
        <v>2</v>
      </c>
      <c r="E202" s="64" t="s">
        <v>99</v>
      </c>
      <c r="F202" s="82">
        <v>43282</v>
      </c>
      <c r="G202" s="83">
        <v>0.4909722222222222</v>
      </c>
      <c r="H202" s="84"/>
      <c r="I202" s="81"/>
      <c r="J202" s="90">
        <v>52.328333333333333</v>
      </c>
      <c r="K202" s="90">
        <v>2.9400000000000004</v>
      </c>
      <c r="L202" s="73">
        <v>4.0999999999999996</v>
      </c>
      <c r="M202" s="73">
        <v>1.6</v>
      </c>
      <c r="N202" s="73">
        <v>1.3120000000000001</v>
      </c>
      <c r="O202" s="81" t="s">
        <v>66</v>
      </c>
      <c r="P202" s="64"/>
      <c r="Q202" s="70" t="s">
        <v>66</v>
      </c>
    </row>
    <row r="203" spans="1:17" x14ac:dyDescent="0.2">
      <c r="A203" s="64" t="s">
        <v>22</v>
      </c>
      <c r="B203" s="69">
        <v>2018</v>
      </c>
      <c r="C203" s="64" t="s">
        <v>309</v>
      </c>
      <c r="D203" s="64" t="s">
        <v>2</v>
      </c>
      <c r="E203" s="64" t="s">
        <v>99</v>
      </c>
      <c r="F203" s="82">
        <v>43282</v>
      </c>
      <c r="G203" s="83">
        <v>0.49166666666666664</v>
      </c>
      <c r="H203" s="84"/>
      <c r="I203" s="81"/>
      <c r="J203" s="90">
        <v>52.278333333333329</v>
      </c>
      <c r="K203" s="90">
        <v>3.0383333333333331</v>
      </c>
      <c r="L203" s="73">
        <v>1.2</v>
      </c>
      <c r="M203" s="73">
        <v>0.5</v>
      </c>
      <c r="N203" s="73">
        <v>0.18</v>
      </c>
      <c r="O203" s="81" t="s">
        <v>66</v>
      </c>
      <c r="P203" s="64"/>
      <c r="Q203" s="70" t="s">
        <v>66</v>
      </c>
    </row>
    <row r="204" spans="1:17" x14ac:dyDescent="0.2">
      <c r="A204" s="64" t="s">
        <v>22</v>
      </c>
      <c r="B204" s="69">
        <v>2018</v>
      </c>
      <c r="C204" s="64" t="s">
        <v>310</v>
      </c>
      <c r="D204" s="64" t="s">
        <v>2</v>
      </c>
      <c r="E204" s="64" t="s">
        <v>99</v>
      </c>
      <c r="F204" s="82">
        <v>43282</v>
      </c>
      <c r="G204" s="83">
        <v>0.49652777777777779</v>
      </c>
      <c r="H204" s="84"/>
      <c r="I204" s="81"/>
      <c r="J204" s="90">
        <v>52.169999999999995</v>
      </c>
      <c r="K204" s="90">
        <v>2.7949999999999999</v>
      </c>
      <c r="L204" s="73">
        <v>3.7</v>
      </c>
      <c r="M204" s="73">
        <v>1.9</v>
      </c>
      <c r="N204" s="73">
        <v>1.0545</v>
      </c>
      <c r="O204" s="81" t="s">
        <v>66</v>
      </c>
      <c r="P204" s="64"/>
      <c r="Q204" s="70" t="s">
        <v>66</v>
      </c>
    </row>
    <row r="205" spans="1:17" x14ac:dyDescent="0.2">
      <c r="A205" s="64" t="s">
        <v>22</v>
      </c>
      <c r="B205" s="69">
        <v>2018</v>
      </c>
      <c r="C205" s="64" t="s">
        <v>311</v>
      </c>
      <c r="D205" s="64" t="s">
        <v>2</v>
      </c>
      <c r="E205" s="69" t="s">
        <v>2</v>
      </c>
      <c r="F205" s="80">
        <v>43283</v>
      </c>
      <c r="G205" s="63">
        <v>6.9444444452528842E-3</v>
      </c>
      <c r="H205" s="64">
        <v>7</v>
      </c>
      <c r="I205" s="64">
        <v>31</v>
      </c>
      <c r="J205" s="90">
        <v>54.233333333333299</v>
      </c>
      <c r="K205" s="90">
        <v>4.3600000000000003</v>
      </c>
      <c r="L205" s="64">
        <v>25.5</v>
      </c>
      <c r="M205" s="64">
        <v>0.2</v>
      </c>
      <c r="N205" s="64">
        <v>4.080000000000001</v>
      </c>
      <c r="O205" s="64" t="s">
        <v>66</v>
      </c>
      <c r="P205" s="64"/>
      <c r="Q205" s="70" t="s">
        <v>66</v>
      </c>
    </row>
    <row r="206" spans="1:17" x14ac:dyDescent="0.2">
      <c r="A206" s="64" t="s">
        <v>22</v>
      </c>
      <c r="B206" s="69">
        <v>2018</v>
      </c>
      <c r="C206" s="64" t="s">
        <v>312</v>
      </c>
      <c r="D206" s="64" t="s">
        <v>2</v>
      </c>
      <c r="E206" s="64" t="s">
        <v>99</v>
      </c>
      <c r="F206" s="82">
        <v>43283</v>
      </c>
      <c r="G206" s="83">
        <v>0.57291666666666663</v>
      </c>
      <c r="H206" s="84"/>
      <c r="I206" s="81"/>
      <c r="J206" s="90">
        <v>51.931666666666665</v>
      </c>
      <c r="K206" s="90">
        <v>2.6166666666666667</v>
      </c>
      <c r="L206" s="73">
        <v>8.6999999999999993</v>
      </c>
      <c r="M206" s="73">
        <v>2</v>
      </c>
      <c r="N206" s="73">
        <v>0.87</v>
      </c>
      <c r="O206" s="81" t="s">
        <v>66</v>
      </c>
      <c r="P206" s="64"/>
      <c r="Q206" s="70" t="s">
        <v>66</v>
      </c>
    </row>
    <row r="207" spans="1:17" x14ac:dyDescent="0.2">
      <c r="A207" s="64" t="s">
        <v>22</v>
      </c>
      <c r="B207" s="69">
        <v>2018</v>
      </c>
      <c r="C207" s="64" t="s">
        <v>313</v>
      </c>
      <c r="D207" s="64" t="s">
        <v>2</v>
      </c>
      <c r="E207" s="64" t="s">
        <v>99</v>
      </c>
      <c r="F207" s="82">
        <v>43283</v>
      </c>
      <c r="G207" s="83">
        <v>0.63888888888888884</v>
      </c>
      <c r="H207" s="84"/>
      <c r="I207" s="81"/>
      <c r="J207" s="90">
        <v>54.036666666666662</v>
      </c>
      <c r="K207" s="90">
        <v>4.5599999999999996</v>
      </c>
      <c r="L207" s="73">
        <v>3.8</v>
      </c>
      <c r="M207" s="73">
        <v>1.5</v>
      </c>
      <c r="N207" s="73">
        <v>4.5599999999999996</v>
      </c>
      <c r="O207" s="81" t="s">
        <v>66</v>
      </c>
      <c r="P207" s="64"/>
      <c r="Q207" s="70" t="s">
        <v>66</v>
      </c>
    </row>
    <row r="208" spans="1:17" x14ac:dyDescent="0.2">
      <c r="A208" s="64" t="s">
        <v>22</v>
      </c>
      <c r="B208" s="69">
        <v>2018</v>
      </c>
      <c r="C208" s="64" t="s">
        <v>314</v>
      </c>
      <c r="D208" s="64" t="s">
        <v>2</v>
      </c>
      <c r="E208" s="64" t="s">
        <v>99</v>
      </c>
      <c r="F208" s="82">
        <v>43283</v>
      </c>
      <c r="G208" s="83">
        <v>0.63888888888888884</v>
      </c>
      <c r="H208" s="84"/>
      <c r="I208" s="81"/>
      <c r="J208" s="90">
        <v>54.080000000000005</v>
      </c>
      <c r="K208" s="90">
        <v>4.6266666666666669</v>
      </c>
      <c r="L208" s="73">
        <v>1.5</v>
      </c>
      <c r="M208" s="73">
        <v>1.4</v>
      </c>
      <c r="N208" s="73">
        <v>1.9949999999999997</v>
      </c>
      <c r="O208" s="81" t="s">
        <v>66</v>
      </c>
      <c r="P208" s="64"/>
      <c r="Q208" s="70" t="s">
        <v>66</v>
      </c>
    </row>
    <row r="209" spans="1:17" x14ac:dyDescent="0.2">
      <c r="A209" s="64" t="s">
        <v>22</v>
      </c>
      <c r="B209" s="69">
        <v>2018</v>
      </c>
      <c r="C209" s="64" t="s">
        <v>315</v>
      </c>
      <c r="D209" s="64" t="s">
        <v>2</v>
      </c>
      <c r="E209" s="69" t="s">
        <v>99</v>
      </c>
      <c r="F209" s="80">
        <v>43284</v>
      </c>
      <c r="G209" s="63">
        <v>0.50486111111240461</v>
      </c>
      <c r="H209" s="64">
        <v>3</v>
      </c>
      <c r="I209" s="64">
        <v>325</v>
      </c>
      <c r="J209" s="90">
        <v>53.993333333333297</v>
      </c>
      <c r="K209" s="90">
        <v>5.1183333333333296</v>
      </c>
      <c r="L209" s="64">
        <v>6.3</v>
      </c>
      <c r="M209" s="64">
        <v>0.5</v>
      </c>
      <c r="N209" s="64">
        <v>2.52</v>
      </c>
      <c r="O209" s="64" t="s">
        <v>66</v>
      </c>
      <c r="P209" s="64"/>
      <c r="Q209" s="70" t="s">
        <v>66</v>
      </c>
    </row>
    <row r="210" spans="1:17" x14ac:dyDescent="0.2">
      <c r="A210" s="64" t="s">
        <v>22</v>
      </c>
      <c r="B210" s="69">
        <v>2018</v>
      </c>
      <c r="C210" s="64" t="s">
        <v>316</v>
      </c>
      <c r="D210" s="64" t="s">
        <v>2</v>
      </c>
      <c r="E210" s="64" t="s">
        <v>99</v>
      </c>
      <c r="F210" s="82">
        <v>43285</v>
      </c>
      <c r="G210" s="83">
        <v>0.47222222222222221</v>
      </c>
      <c r="H210" s="84">
        <v>3.4602076124567476</v>
      </c>
      <c r="I210" s="81">
        <v>271</v>
      </c>
      <c r="J210" s="90">
        <v>53.93666666666666</v>
      </c>
      <c r="K210" s="90">
        <v>5.0133333333333336</v>
      </c>
      <c r="L210" s="73">
        <v>0.8</v>
      </c>
      <c r="M210" s="73">
        <v>0.6</v>
      </c>
      <c r="N210" s="73">
        <v>0.38400000000000001</v>
      </c>
      <c r="O210" s="81" t="s">
        <v>102</v>
      </c>
      <c r="P210" s="70">
        <v>1.536E-2</v>
      </c>
      <c r="Q210" s="70" t="s">
        <v>66</v>
      </c>
    </row>
    <row r="211" spans="1:17" x14ac:dyDescent="0.2">
      <c r="A211" s="64" t="s">
        <v>22</v>
      </c>
      <c r="B211" s="69">
        <v>2018</v>
      </c>
      <c r="C211" s="64" t="s">
        <v>317</v>
      </c>
      <c r="D211" s="64" t="s">
        <v>2</v>
      </c>
      <c r="E211" s="69" t="s">
        <v>99</v>
      </c>
      <c r="F211" s="80">
        <v>43287</v>
      </c>
      <c r="G211" s="63">
        <v>0.4256944444423425</v>
      </c>
      <c r="H211" s="64">
        <v>3</v>
      </c>
      <c r="I211" s="64">
        <v>360</v>
      </c>
      <c r="J211" s="90">
        <v>53.676666666666698</v>
      </c>
      <c r="K211" s="90">
        <v>3.1566666666666698</v>
      </c>
      <c r="L211" s="64">
        <v>9.4</v>
      </c>
      <c r="M211" s="64">
        <v>0.2</v>
      </c>
      <c r="N211" s="64">
        <v>1.1279999999999999</v>
      </c>
      <c r="O211" s="64" t="s">
        <v>66</v>
      </c>
      <c r="P211" s="64"/>
      <c r="Q211" s="70" t="s">
        <v>66</v>
      </c>
    </row>
    <row r="212" spans="1:17" x14ac:dyDescent="0.2">
      <c r="A212" s="64" t="s">
        <v>22</v>
      </c>
      <c r="B212" s="69">
        <v>2018</v>
      </c>
      <c r="C212" s="64" t="s">
        <v>318</v>
      </c>
      <c r="D212" s="64" t="s">
        <v>2</v>
      </c>
      <c r="E212" s="64" t="s">
        <v>99</v>
      </c>
      <c r="F212" s="82">
        <v>43287</v>
      </c>
      <c r="G212" s="83">
        <v>0.59513888888888888</v>
      </c>
      <c r="H212" s="84">
        <v>3.4602076124567476</v>
      </c>
      <c r="I212" s="81">
        <v>339</v>
      </c>
      <c r="J212" s="90">
        <v>53.643333333333331</v>
      </c>
      <c r="K212" s="90">
        <v>3.1349999999999998</v>
      </c>
      <c r="L212" s="73">
        <v>0.8</v>
      </c>
      <c r="M212" s="73">
        <v>0.5</v>
      </c>
      <c r="N212" s="73">
        <v>0.16000000000000003</v>
      </c>
      <c r="O212" s="81" t="s">
        <v>66</v>
      </c>
      <c r="P212" s="64"/>
      <c r="Q212" s="70" t="s">
        <v>66</v>
      </c>
    </row>
    <row r="213" spans="1:17" x14ac:dyDescent="0.2">
      <c r="A213" s="64" t="s">
        <v>22</v>
      </c>
      <c r="B213" s="69">
        <v>2018</v>
      </c>
      <c r="C213" s="64" t="s">
        <v>319</v>
      </c>
      <c r="D213" s="64" t="s">
        <v>2</v>
      </c>
      <c r="E213" s="64" t="s">
        <v>99</v>
      </c>
      <c r="F213" s="82">
        <v>43288</v>
      </c>
      <c r="G213" s="83">
        <v>0.32847222222222222</v>
      </c>
      <c r="H213" s="84">
        <v>3.4602076124567476</v>
      </c>
      <c r="I213" s="81">
        <v>71</v>
      </c>
      <c r="J213" s="90">
        <v>52.148333333333333</v>
      </c>
      <c r="K213" s="90">
        <v>2.9283333333333332</v>
      </c>
      <c r="L213" s="73">
        <v>2.2000000000000002</v>
      </c>
      <c r="M213" s="73">
        <v>1.4</v>
      </c>
      <c r="N213" s="73">
        <v>2.1559999999999997</v>
      </c>
      <c r="O213" s="81" t="s">
        <v>66</v>
      </c>
      <c r="P213" s="64"/>
      <c r="Q213" s="70" t="s">
        <v>66</v>
      </c>
    </row>
    <row r="214" spans="1:17" x14ac:dyDescent="0.2">
      <c r="A214" s="64" t="s">
        <v>22</v>
      </c>
      <c r="B214" s="69">
        <v>2018</v>
      </c>
      <c r="C214" s="64" t="s">
        <v>320</v>
      </c>
      <c r="D214" s="64" t="s">
        <v>2</v>
      </c>
      <c r="E214" s="64" t="s">
        <v>99</v>
      </c>
      <c r="F214" s="82">
        <v>43288</v>
      </c>
      <c r="G214" s="83">
        <v>0.3611111111111111</v>
      </c>
      <c r="H214" s="84">
        <v>3.4602076124567476</v>
      </c>
      <c r="I214" s="81">
        <v>61</v>
      </c>
      <c r="J214" s="90">
        <v>53.658333333333331</v>
      </c>
      <c r="K214" s="90">
        <v>4.4366666666666665</v>
      </c>
      <c r="L214" s="73">
        <v>2</v>
      </c>
      <c r="M214" s="73">
        <v>0.1</v>
      </c>
      <c r="N214" s="73">
        <v>0.16000000000000003</v>
      </c>
      <c r="O214" s="81" t="s">
        <v>66</v>
      </c>
      <c r="P214" s="64"/>
      <c r="Q214" s="70" t="s">
        <v>66</v>
      </c>
    </row>
    <row r="215" spans="1:17" x14ac:dyDescent="0.2">
      <c r="A215" s="64" t="s">
        <v>22</v>
      </c>
      <c r="B215" s="69">
        <v>2018</v>
      </c>
      <c r="C215" s="64" t="s">
        <v>321</v>
      </c>
      <c r="D215" s="64" t="s">
        <v>2</v>
      </c>
      <c r="E215" s="64" t="s">
        <v>99</v>
      </c>
      <c r="F215" s="82">
        <v>43289</v>
      </c>
      <c r="G215" s="83">
        <v>0.4513888888888889</v>
      </c>
      <c r="H215" s="84"/>
      <c r="I215" s="81"/>
      <c r="J215" s="90">
        <v>53.634999999999998</v>
      </c>
      <c r="K215" s="90">
        <v>4.03</v>
      </c>
      <c r="L215" s="73">
        <v>3.8</v>
      </c>
      <c r="M215" s="73">
        <v>1.5</v>
      </c>
      <c r="N215" s="73">
        <v>4.5599999999999996</v>
      </c>
      <c r="O215" s="81" t="s">
        <v>66</v>
      </c>
      <c r="P215" s="64"/>
      <c r="Q215" s="70" t="s">
        <v>66</v>
      </c>
    </row>
    <row r="216" spans="1:17" x14ac:dyDescent="0.2">
      <c r="A216" s="64" t="s">
        <v>22</v>
      </c>
      <c r="B216" s="69">
        <v>2018</v>
      </c>
      <c r="C216" s="64" t="s">
        <v>322</v>
      </c>
      <c r="D216" s="64" t="s">
        <v>2</v>
      </c>
      <c r="E216" s="64" t="s">
        <v>99</v>
      </c>
      <c r="F216" s="82">
        <v>43289</v>
      </c>
      <c r="G216" s="83">
        <v>0.46250000000000002</v>
      </c>
      <c r="H216" s="84"/>
      <c r="I216" s="81"/>
      <c r="J216" s="90">
        <v>54.13</v>
      </c>
      <c r="K216" s="90">
        <v>3.7150000000000003</v>
      </c>
      <c r="L216" s="73">
        <v>3.2</v>
      </c>
      <c r="M216" s="73">
        <v>1.6</v>
      </c>
      <c r="N216" s="73">
        <v>3.5840000000000005</v>
      </c>
      <c r="O216" s="81" t="s">
        <v>65</v>
      </c>
      <c r="P216" s="64"/>
      <c r="Q216" s="70" t="s">
        <v>66</v>
      </c>
    </row>
    <row r="217" spans="1:17" x14ac:dyDescent="0.2">
      <c r="A217" s="64" t="s">
        <v>22</v>
      </c>
      <c r="B217" s="69">
        <v>2018</v>
      </c>
      <c r="C217" s="64" t="s">
        <v>323</v>
      </c>
      <c r="D217" s="64" t="s">
        <v>2</v>
      </c>
      <c r="E217" s="64" t="s">
        <v>99</v>
      </c>
      <c r="F217" s="82">
        <v>43290</v>
      </c>
      <c r="G217" s="83">
        <v>0.33194444444444443</v>
      </c>
      <c r="H217" s="84">
        <v>8.6505190311418687</v>
      </c>
      <c r="I217" s="81">
        <v>335</v>
      </c>
      <c r="J217" s="90">
        <v>54.151666666666664</v>
      </c>
      <c r="K217" s="90">
        <v>4.4466666666666672</v>
      </c>
      <c r="L217" s="73">
        <v>4.5</v>
      </c>
      <c r="M217" s="73">
        <v>0.4</v>
      </c>
      <c r="N217" s="73">
        <v>0.18000000000000002</v>
      </c>
      <c r="O217" s="81" t="s">
        <v>65</v>
      </c>
      <c r="P217" s="64"/>
      <c r="Q217" s="70" t="s">
        <v>66</v>
      </c>
    </row>
    <row r="218" spans="1:17" x14ac:dyDescent="0.2">
      <c r="A218" s="64" t="s">
        <v>22</v>
      </c>
      <c r="B218" s="69">
        <v>2018</v>
      </c>
      <c r="C218" s="64" t="s">
        <v>324</v>
      </c>
      <c r="D218" s="64" t="s">
        <v>2</v>
      </c>
      <c r="E218" s="64" t="s">
        <v>99</v>
      </c>
      <c r="F218" s="82">
        <v>43290</v>
      </c>
      <c r="G218" s="83">
        <v>0.33958333333333335</v>
      </c>
      <c r="H218" s="84">
        <v>6.9204152249134951</v>
      </c>
      <c r="I218" s="81">
        <v>353</v>
      </c>
      <c r="J218" s="90">
        <v>54.048333333333332</v>
      </c>
      <c r="K218" s="90">
        <v>3.7583333333333333</v>
      </c>
      <c r="L218" s="73">
        <v>1.4</v>
      </c>
      <c r="M218" s="73">
        <v>0.1</v>
      </c>
      <c r="N218" s="73">
        <v>9.799999999999999E-2</v>
      </c>
      <c r="O218" s="81" t="s">
        <v>66</v>
      </c>
      <c r="P218" s="64"/>
      <c r="Q218" s="70" t="s">
        <v>66</v>
      </c>
    </row>
    <row r="219" spans="1:17" x14ac:dyDescent="0.2">
      <c r="A219" s="64" t="s">
        <v>22</v>
      </c>
      <c r="B219" s="69">
        <v>2018</v>
      </c>
      <c r="C219" s="64" t="s">
        <v>325</v>
      </c>
      <c r="D219" s="64" t="s">
        <v>2</v>
      </c>
      <c r="E219" s="64" t="s">
        <v>99</v>
      </c>
      <c r="F219" s="82">
        <v>43290</v>
      </c>
      <c r="G219" s="83">
        <v>0.34305555555555556</v>
      </c>
      <c r="H219" s="84">
        <v>0</v>
      </c>
      <c r="I219" s="81">
        <v>334</v>
      </c>
      <c r="J219" s="90">
        <v>53.814999999999998</v>
      </c>
      <c r="K219" s="90">
        <v>3.4049999999999998</v>
      </c>
      <c r="L219" s="73">
        <v>8.6</v>
      </c>
      <c r="M219" s="73">
        <v>0.3</v>
      </c>
      <c r="N219" s="73"/>
      <c r="O219" s="81" t="s">
        <v>66</v>
      </c>
      <c r="P219" s="64"/>
      <c r="Q219" s="70" t="s">
        <v>66</v>
      </c>
    </row>
    <row r="220" spans="1:17" x14ac:dyDescent="0.2">
      <c r="A220" s="64" t="s">
        <v>22</v>
      </c>
      <c r="B220" s="69">
        <v>2018</v>
      </c>
      <c r="C220" s="64" t="s">
        <v>326</v>
      </c>
      <c r="D220" s="64" t="s">
        <v>2</v>
      </c>
      <c r="E220" s="64" t="s">
        <v>99</v>
      </c>
      <c r="F220" s="82">
        <v>43290</v>
      </c>
      <c r="G220" s="83">
        <v>0.34583333333333333</v>
      </c>
      <c r="H220" s="84">
        <v>3.4602076124567476</v>
      </c>
      <c r="I220" s="81">
        <v>34</v>
      </c>
      <c r="J220" s="90">
        <v>53.593333333333334</v>
      </c>
      <c r="K220" s="90">
        <v>3.1816666666666666</v>
      </c>
      <c r="L220" s="73">
        <v>2.6</v>
      </c>
      <c r="M220" s="73">
        <v>1</v>
      </c>
      <c r="N220" s="73">
        <v>0.26</v>
      </c>
      <c r="O220" s="81" t="s">
        <v>65</v>
      </c>
      <c r="P220" s="64"/>
      <c r="Q220" s="70" t="s">
        <v>66</v>
      </c>
    </row>
    <row r="221" spans="1:17" x14ac:dyDescent="0.2">
      <c r="A221" s="64" t="s">
        <v>22</v>
      </c>
      <c r="B221" s="69">
        <v>2018</v>
      </c>
      <c r="C221" s="64" t="s">
        <v>327</v>
      </c>
      <c r="D221" s="64" t="s">
        <v>2</v>
      </c>
      <c r="E221" s="64" t="s">
        <v>99</v>
      </c>
      <c r="F221" s="82">
        <v>43292</v>
      </c>
      <c r="G221" s="83">
        <v>0.29722222222222222</v>
      </c>
      <c r="H221" s="84"/>
      <c r="I221" s="81"/>
      <c r="J221" s="90">
        <v>53.333333333333336</v>
      </c>
      <c r="K221" s="90">
        <v>3.4833333333333334</v>
      </c>
      <c r="L221" s="73">
        <v>1.4</v>
      </c>
      <c r="M221" s="73">
        <v>0.3</v>
      </c>
      <c r="N221" s="73">
        <v>8.3999999999999995E-3</v>
      </c>
      <c r="O221" s="81" t="s">
        <v>66</v>
      </c>
      <c r="P221" s="64"/>
      <c r="Q221" s="70" t="s">
        <v>66</v>
      </c>
    </row>
    <row r="222" spans="1:17" x14ac:dyDescent="0.2">
      <c r="A222" s="64" t="s">
        <v>22</v>
      </c>
      <c r="B222" s="69">
        <v>2018</v>
      </c>
      <c r="C222" s="64" t="s">
        <v>328</v>
      </c>
      <c r="D222" s="64" t="s">
        <v>2</v>
      </c>
      <c r="E222" s="64" t="s">
        <v>99</v>
      </c>
      <c r="F222" s="82">
        <v>43292</v>
      </c>
      <c r="G222" s="83">
        <v>0.29722222222222222</v>
      </c>
      <c r="H222" s="84"/>
      <c r="I222" s="81"/>
      <c r="J222" s="90">
        <v>53.333333333333336</v>
      </c>
      <c r="K222" s="90">
        <v>3.4833333333333334</v>
      </c>
      <c r="L222" s="73">
        <v>1.4</v>
      </c>
      <c r="M222" s="73">
        <v>0.3</v>
      </c>
      <c r="N222" s="73">
        <v>8.3999999999999995E-3</v>
      </c>
      <c r="O222" s="81" t="s">
        <v>66</v>
      </c>
      <c r="P222" s="64"/>
      <c r="Q222" s="70" t="s">
        <v>66</v>
      </c>
    </row>
    <row r="223" spans="1:17" x14ac:dyDescent="0.2">
      <c r="A223" s="64" t="s">
        <v>22</v>
      </c>
      <c r="B223" s="69">
        <v>2018</v>
      </c>
      <c r="C223" s="64" t="s">
        <v>329</v>
      </c>
      <c r="D223" s="64" t="s">
        <v>2</v>
      </c>
      <c r="E223" s="64" t="s">
        <v>99</v>
      </c>
      <c r="F223" s="82">
        <v>43292</v>
      </c>
      <c r="G223" s="83">
        <v>0.32291666666666669</v>
      </c>
      <c r="H223" s="84"/>
      <c r="I223" s="81"/>
      <c r="J223" s="90">
        <v>52.38</v>
      </c>
      <c r="K223" s="90">
        <v>3.21</v>
      </c>
      <c r="L223" s="73">
        <v>19.899999999999999</v>
      </c>
      <c r="M223" s="73">
        <v>0.2</v>
      </c>
      <c r="N223" s="73">
        <v>7.9600000000000004E-2</v>
      </c>
      <c r="O223" s="81" t="s">
        <v>66</v>
      </c>
      <c r="P223" s="64"/>
      <c r="Q223" s="70" t="s">
        <v>66</v>
      </c>
    </row>
    <row r="224" spans="1:17" x14ac:dyDescent="0.2">
      <c r="A224" s="64" t="s">
        <v>22</v>
      </c>
      <c r="B224" s="69">
        <v>2018</v>
      </c>
      <c r="C224" s="64" t="s">
        <v>330</v>
      </c>
      <c r="D224" s="64" t="s">
        <v>2</v>
      </c>
      <c r="E224" s="64" t="s">
        <v>99</v>
      </c>
      <c r="F224" s="82">
        <v>43292</v>
      </c>
      <c r="G224" s="83">
        <v>0.32291666666666669</v>
      </c>
      <c r="H224" s="84"/>
      <c r="I224" s="81"/>
      <c r="J224" s="90">
        <v>53.563333333333333</v>
      </c>
      <c r="K224" s="90">
        <v>3.21</v>
      </c>
      <c r="L224" s="73">
        <v>19.899999999999999</v>
      </c>
      <c r="M224" s="73">
        <v>0.2</v>
      </c>
      <c r="N224" s="73">
        <v>7.9600000000000004E-2</v>
      </c>
      <c r="O224" s="81" t="s">
        <v>66</v>
      </c>
      <c r="P224" s="64"/>
      <c r="Q224" s="70" t="s">
        <v>66</v>
      </c>
    </row>
    <row r="225" spans="1:17" x14ac:dyDescent="0.2">
      <c r="A225" s="64" t="s">
        <v>22</v>
      </c>
      <c r="B225" s="69">
        <v>2018</v>
      </c>
      <c r="C225" s="64" t="s">
        <v>331</v>
      </c>
      <c r="D225" s="64" t="s">
        <v>2</v>
      </c>
      <c r="E225" s="64" t="s">
        <v>99</v>
      </c>
      <c r="F225" s="82">
        <v>43298</v>
      </c>
      <c r="G225" s="83">
        <v>0.34375</v>
      </c>
      <c r="H225" s="84">
        <v>1.7301038062283738</v>
      </c>
      <c r="I225" s="81">
        <v>192</v>
      </c>
      <c r="J225" s="90">
        <v>54.188333333333333</v>
      </c>
      <c r="K225" s="90">
        <v>6.08</v>
      </c>
      <c r="L225" s="73">
        <v>1.6</v>
      </c>
      <c r="M225" s="73">
        <v>0.4</v>
      </c>
      <c r="N225" s="73">
        <v>0.44800000000000006</v>
      </c>
      <c r="O225" s="81" t="s">
        <v>65</v>
      </c>
      <c r="P225" s="64"/>
      <c r="Q225" s="70" t="s">
        <v>66</v>
      </c>
    </row>
    <row r="226" spans="1:17" x14ac:dyDescent="0.2">
      <c r="A226" s="64" t="s">
        <v>22</v>
      </c>
      <c r="B226" s="69">
        <v>2018</v>
      </c>
      <c r="C226" s="64" t="s">
        <v>332</v>
      </c>
      <c r="D226" s="64" t="s">
        <v>2</v>
      </c>
      <c r="E226" s="64" t="s">
        <v>99</v>
      </c>
      <c r="F226" s="82">
        <v>43299</v>
      </c>
      <c r="G226" s="83">
        <v>0.52361111111111114</v>
      </c>
      <c r="H226" s="84">
        <v>3.4602076124567476</v>
      </c>
      <c r="I226" s="81">
        <v>290</v>
      </c>
      <c r="J226" s="90">
        <v>52.868611111111115</v>
      </c>
      <c r="K226" s="90">
        <v>3.2369444444444446</v>
      </c>
      <c r="L226" s="73">
        <v>21.9</v>
      </c>
      <c r="M226" s="73">
        <v>0.05</v>
      </c>
      <c r="N226" s="73">
        <v>0.65699999999999992</v>
      </c>
      <c r="O226" s="81" t="s">
        <v>65</v>
      </c>
      <c r="P226" s="64"/>
      <c r="Q226" s="64" t="s">
        <v>105</v>
      </c>
    </row>
    <row r="227" spans="1:17" x14ac:dyDescent="0.2">
      <c r="A227" s="64" t="s">
        <v>22</v>
      </c>
      <c r="B227" s="69">
        <v>2018</v>
      </c>
      <c r="C227" s="64" t="s">
        <v>333</v>
      </c>
      <c r="D227" s="64" t="s">
        <v>2</v>
      </c>
      <c r="E227" s="64" t="s">
        <v>99</v>
      </c>
      <c r="F227" s="82">
        <v>43299</v>
      </c>
      <c r="G227" s="83">
        <v>0.56527777777777777</v>
      </c>
      <c r="H227" s="84">
        <v>3.4602076124567476</v>
      </c>
      <c r="I227" s="81">
        <v>161</v>
      </c>
      <c r="J227" s="90">
        <v>54.075000000000003</v>
      </c>
      <c r="K227" s="90">
        <v>4.6511111111111116</v>
      </c>
      <c r="L227" s="73">
        <v>3.2</v>
      </c>
      <c r="M227" s="73">
        <v>1.6</v>
      </c>
      <c r="N227" s="73">
        <v>3.3280000000000007</v>
      </c>
      <c r="O227" s="81" t="s">
        <v>65</v>
      </c>
      <c r="P227" s="64"/>
      <c r="Q227" s="64" t="s">
        <v>66</v>
      </c>
    </row>
    <row r="228" spans="1:17" x14ac:dyDescent="0.2">
      <c r="A228" s="64" t="s">
        <v>22</v>
      </c>
      <c r="B228" s="69">
        <v>2018</v>
      </c>
      <c r="C228" s="64" t="s">
        <v>334</v>
      </c>
      <c r="D228" s="64" t="s">
        <v>2</v>
      </c>
      <c r="E228" s="64" t="s">
        <v>99</v>
      </c>
      <c r="F228" s="82">
        <v>43300</v>
      </c>
      <c r="G228" s="83">
        <v>0.44722222222222224</v>
      </c>
      <c r="H228" s="84">
        <v>5.1903114186851216</v>
      </c>
      <c r="I228" s="81">
        <v>29</v>
      </c>
      <c r="J228" s="90">
        <v>52.261666666666663</v>
      </c>
      <c r="K228" s="90">
        <v>3.043333333333333</v>
      </c>
      <c r="L228" s="73">
        <v>5.9</v>
      </c>
      <c r="M228" s="73">
        <v>1.4</v>
      </c>
      <c r="N228" s="73">
        <v>4.13</v>
      </c>
      <c r="O228" s="81" t="s">
        <v>66</v>
      </c>
      <c r="P228" s="64"/>
      <c r="Q228" s="64" t="s">
        <v>66</v>
      </c>
    </row>
    <row r="229" spans="1:17" x14ac:dyDescent="0.2">
      <c r="A229" s="64" t="s">
        <v>22</v>
      </c>
      <c r="B229" s="69">
        <v>2018</v>
      </c>
      <c r="C229" s="64" t="s">
        <v>335</v>
      </c>
      <c r="D229" s="64" t="s">
        <v>2</v>
      </c>
      <c r="E229" s="64" t="s">
        <v>99</v>
      </c>
      <c r="F229" s="82">
        <v>43300</v>
      </c>
      <c r="G229" s="83">
        <v>0.44791666666666669</v>
      </c>
      <c r="H229" s="84">
        <v>5.1903114186851216</v>
      </c>
      <c r="I229" s="81">
        <v>29</v>
      </c>
      <c r="J229" s="90">
        <v>52.333333333333336</v>
      </c>
      <c r="K229" s="90">
        <v>3.1316666666666668</v>
      </c>
      <c r="L229" s="73">
        <v>3</v>
      </c>
      <c r="M229" s="73">
        <v>0.8</v>
      </c>
      <c r="N229" s="73">
        <v>1.2000000000000002</v>
      </c>
      <c r="O229" s="81" t="s">
        <v>66</v>
      </c>
      <c r="P229" s="64"/>
      <c r="Q229" s="64" t="s">
        <v>66</v>
      </c>
    </row>
    <row r="230" spans="1:17" x14ac:dyDescent="0.2">
      <c r="A230" s="64" t="s">
        <v>22</v>
      </c>
      <c r="B230" s="69">
        <v>2018</v>
      </c>
      <c r="C230" s="64" t="s">
        <v>336</v>
      </c>
      <c r="D230" s="64" t="s">
        <v>2</v>
      </c>
      <c r="E230" s="64" t="s">
        <v>99</v>
      </c>
      <c r="F230" s="82">
        <v>43300</v>
      </c>
      <c r="G230" s="83">
        <v>0.46458333333333335</v>
      </c>
      <c r="H230" s="84">
        <v>3.4602076124567476</v>
      </c>
      <c r="I230" s="81">
        <v>68</v>
      </c>
      <c r="J230" s="90">
        <v>52.99666666666667</v>
      </c>
      <c r="K230" s="90">
        <v>3.2816666666666667</v>
      </c>
      <c r="L230" s="73">
        <v>5.8</v>
      </c>
      <c r="M230" s="73">
        <v>0.4</v>
      </c>
      <c r="N230" s="73">
        <v>0.69599999999999995</v>
      </c>
      <c r="O230" s="81" t="s">
        <v>66</v>
      </c>
      <c r="P230" s="64"/>
      <c r="Q230" s="64" t="s">
        <v>66</v>
      </c>
    </row>
    <row r="231" spans="1:17" x14ac:dyDescent="0.2">
      <c r="A231" s="64" t="s">
        <v>22</v>
      </c>
      <c r="B231" s="69">
        <v>2018</v>
      </c>
      <c r="C231" s="64" t="s">
        <v>337</v>
      </c>
      <c r="D231" s="64" t="s">
        <v>2</v>
      </c>
      <c r="E231" s="64" t="s">
        <v>99</v>
      </c>
      <c r="F231" s="82">
        <v>43300</v>
      </c>
      <c r="G231" s="83">
        <v>0.47569444444444442</v>
      </c>
      <c r="H231" s="84">
        <v>3.4602076124567476</v>
      </c>
      <c r="I231" s="81">
        <v>15</v>
      </c>
      <c r="J231" s="90">
        <v>53.49666666666667</v>
      </c>
      <c r="K231" s="90">
        <v>3.7516666666666665</v>
      </c>
      <c r="L231" s="73">
        <v>37.9</v>
      </c>
      <c r="M231" s="73">
        <v>0.3</v>
      </c>
      <c r="N231" s="73">
        <v>4.548</v>
      </c>
      <c r="O231" s="81" t="s">
        <v>66</v>
      </c>
      <c r="P231" s="64"/>
      <c r="Q231" s="64" t="s">
        <v>66</v>
      </c>
    </row>
    <row r="232" spans="1:17" x14ac:dyDescent="0.2">
      <c r="A232" s="64" t="s">
        <v>22</v>
      </c>
      <c r="B232" s="69">
        <v>2018</v>
      </c>
      <c r="C232" s="64" t="s">
        <v>338</v>
      </c>
      <c r="D232" s="64" t="s">
        <v>2</v>
      </c>
      <c r="E232" s="64" t="s">
        <v>99</v>
      </c>
      <c r="F232" s="82">
        <v>43301</v>
      </c>
      <c r="G232" s="83">
        <v>0.37222222222222223</v>
      </c>
      <c r="H232" s="84">
        <v>1.7301038062283738</v>
      </c>
      <c r="I232" s="81">
        <v>140</v>
      </c>
      <c r="J232" s="90">
        <v>53.37833333333333</v>
      </c>
      <c r="K232" s="90">
        <v>3.5202777777777778</v>
      </c>
      <c r="L232" s="73">
        <v>2.1</v>
      </c>
      <c r="M232" s="73">
        <v>1</v>
      </c>
      <c r="N232" s="73">
        <v>1.6800000000000002</v>
      </c>
      <c r="O232" s="81" t="s">
        <v>65</v>
      </c>
      <c r="P232" s="64"/>
      <c r="Q232" s="70" t="s">
        <v>66</v>
      </c>
    </row>
    <row r="233" spans="1:17" x14ac:dyDescent="0.2">
      <c r="A233" s="64" t="s">
        <v>22</v>
      </c>
      <c r="B233" s="69">
        <v>2018</v>
      </c>
      <c r="C233" s="64" t="s">
        <v>339</v>
      </c>
      <c r="D233" s="64" t="s">
        <v>2</v>
      </c>
      <c r="E233" s="64" t="s">
        <v>99</v>
      </c>
      <c r="F233" s="82">
        <v>43302</v>
      </c>
      <c r="G233" s="83">
        <v>0.42986111111111114</v>
      </c>
      <c r="H233" s="84">
        <v>1.7301038062283738</v>
      </c>
      <c r="I233" s="81">
        <v>180</v>
      </c>
      <c r="J233" s="90">
        <v>54.49666666666667</v>
      </c>
      <c r="K233" s="90">
        <v>4.7666666666666666</v>
      </c>
      <c r="L233" s="73">
        <v>3.4</v>
      </c>
      <c r="M233" s="73">
        <v>2.5</v>
      </c>
      <c r="N233" s="73">
        <v>3.4000000000000004</v>
      </c>
      <c r="O233" s="81" t="s">
        <v>102</v>
      </c>
      <c r="P233" s="70">
        <v>0.13600000000000001</v>
      </c>
      <c r="Q233" s="70" t="s">
        <v>66</v>
      </c>
    </row>
    <row r="234" spans="1:17" x14ac:dyDescent="0.2">
      <c r="A234" s="64" t="s">
        <v>22</v>
      </c>
      <c r="B234" s="69">
        <v>2018</v>
      </c>
      <c r="C234" s="64" t="s">
        <v>340</v>
      </c>
      <c r="D234" s="64" t="s">
        <v>2</v>
      </c>
      <c r="E234" s="64" t="s">
        <v>99</v>
      </c>
      <c r="F234" s="82">
        <v>43305</v>
      </c>
      <c r="G234" s="83">
        <v>0.51388888888888884</v>
      </c>
      <c r="H234" s="84">
        <v>3.4602076124567476</v>
      </c>
      <c r="I234" s="81">
        <v>223</v>
      </c>
      <c r="J234" s="90">
        <v>52.773333333333333</v>
      </c>
      <c r="K234" s="90">
        <v>3.335</v>
      </c>
      <c r="L234" s="73">
        <v>10.5</v>
      </c>
      <c r="M234" s="73">
        <v>0.6</v>
      </c>
      <c r="N234" s="73">
        <v>1.26</v>
      </c>
      <c r="O234" s="81" t="s">
        <v>65</v>
      </c>
      <c r="P234" s="64"/>
      <c r="Q234" s="64" t="s">
        <v>66</v>
      </c>
    </row>
    <row r="235" spans="1:17" x14ac:dyDescent="0.2">
      <c r="A235" s="64" t="s">
        <v>22</v>
      </c>
      <c r="B235" s="69">
        <v>2018</v>
      </c>
      <c r="C235" s="64" t="s">
        <v>341</v>
      </c>
      <c r="D235" s="64" t="s">
        <v>2</v>
      </c>
      <c r="E235" s="64" t="s">
        <v>99</v>
      </c>
      <c r="F235" s="82">
        <v>43306</v>
      </c>
      <c r="G235" s="83">
        <v>0.31666666666666665</v>
      </c>
      <c r="H235" s="84"/>
      <c r="I235" s="81"/>
      <c r="J235" s="90">
        <v>54.613333333333337</v>
      </c>
      <c r="K235" s="90">
        <v>4.1199999999999992</v>
      </c>
      <c r="L235" s="73">
        <v>24.3</v>
      </c>
      <c r="M235" s="73">
        <v>0.1</v>
      </c>
      <c r="N235" s="73">
        <v>1.9440000000000002</v>
      </c>
      <c r="O235" s="81" t="s">
        <v>66</v>
      </c>
      <c r="P235" s="64"/>
      <c r="Q235" s="64" t="s">
        <v>66</v>
      </c>
    </row>
    <row r="236" spans="1:17" x14ac:dyDescent="0.2">
      <c r="A236" s="64" t="s">
        <v>22</v>
      </c>
      <c r="B236" s="69">
        <v>2018</v>
      </c>
      <c r="C236" s="64" t="s">
        <v>342</v>
      </c>
      <c r="D236" s="64" t="s">
        <v>2</v>
      </c>
      <c r="E236" s="64" t="s">
        <v>99</v>
      </c>
      <c r="F236" s="82">
        <v>43307</v>
      </c>
      <c r="G236" s="83">
        <v>0.33055555555555555</v>
      </c>
      <c r="H236" s="84"/>
      <c r="I236" s="81"/>
      <c r="J236" s="90">
        <v>52.9</v>
      </c>
      <c r="K236" s="90">
        <v>3.9400000000000004</v>
      </c>
      <c r="L236" s="73">
        <v>4.9000000000000004</v>
      </c>
      <c r="M236" s="73">
        <v>1.4</v>
      </c>
      <c r="N236" s="73">
        <v>2.7440000000000002</v>
      </c>
      <c r="O236" s="81" t="s">
        <v>102</v>
      </c>
      <c r="P236" s="70">
        <v>0.18110400000000001</v>
      </c>
      <c r="Q236" s="70" t="s">
        <v>66</v>
      </c>
    </row>
    <row r="237" spans="1:17" x14ac:dyDescent="0.2">
      <c r="A237" s="64" t="s">
        <v>22</v>
      </c>
      <c r="B237" s="69">
        <v>2018</v>
      </c>
      <c r="C237" s="64" t="s">
        <v>343</v>
      </c>
      <c r="D237" s="64" t="s">
        <v>2</v>
      </c>
      <c r="E237" s="64" t="s">
        <v>99</v>
      </c>
      <c r="F237" s="82">
        <v>43307</v>
      </c>
      <c r="G237" s="83">
        <v>0.55972222222222223</v>
      </c>
      <c r="H237" s="84"/>
      <c r="I237" s="81"/>
      <c r="J237" s="90">
        <v>53.06666666666667</v>
      </c>
      <c r="K237" s="90">
        <v>3.3450000000000002</v>
      </c>
      <c r="L237" s="73">
        <v>4.2</v>
      </c>
      <c r="M237" s="73">
        <v>3</v>
      </c>
      <c r="N237" s="73">
        <v>10.080000000000002</v>
      </c>
      <c r="O237" s="81" t="s">
        <v>66</v>
      </c>
      <c r="P237" s="64"/>
      <c r="Q237" s="70" t="s">
        <v>66</v>
      </c>
    </row>
    <row r="238" spans="1:17" x14ac:dyDescent="0.2">
      <c r="A238" s="64" t="s">
        <v>22</v>
      </c>
      <c r="B238" s="69">
        <v>2018</v>
      </c>
      <c r="C238" s="64" t="s">
        <v>344</v>
      </c>
      <c r="D238" s="64" t="s">
        <v>2</v>
      </c>
      <c r="E238" s="64" t="s">
        <v>99</v>
      </c>
      <c r="F238" s="82">
        <v>43308</v>
      </c>
      <c r="G238" s="83">
        <v>0.50486111111111109</v>
      </c>
      <c r="H238" s="84">
        <v>3.4602076124567476</v>
      </c>
      <c r="I238" s="81">
        <v>120</v>
      </c>
      <c r="J238" s="90">
        <v>52.149444444444441</v>
      </c>
      <c r="K238" s="90">
        <v>3.5411111111111109</v>
      </c>
      <c r="L238" s="73">
        <v>5.0999999999999996</v>
      </c>
      <c r="M238" s="73">
        <v>0.05</v>
      </c>
      <c r="N238" s="73">
        <v>0.20400000000000001</v>
      </c>
      <c r="O238" s="81" t="s">
        <v>65</v>
      </c>
      <c r="P238" s="64"/>
      <c r="Q238" s="64" t="s">
        <v>105</v>
      </c>
    </row>
    <row r="239" spans="1:17" x14ac:dyDescent="0.2">
      <c r="A239" s="64" t="s">
        <v>22</v>
      </c>
      <c r="B239" s="69">
        <v>2018</v>
      </c>
      <c r="C239" s="64" t="s">
        <v>345</v>
      </c>
      <c r="D239" s="64" t="s">
        <v>2</v>
      </c>
      <c r="E239" s="64" t="s">
        <v>99</v>
      </c>
      <c r="F239" s="82">
        <v>43311</v>
      </c>
      <c r="G239" s="83">
        <v>0.38958333333333334</v>
      </c>
      <c r="H239" s="84">
        <v>6.9204152249134951</v>
      </c>
      <c r="I239" s="81">
        <v>207</v>
      </c>
      <c r="J239" s="90">
        <v>53</v>
      </c>
      <c r="K239" s="90">
        <v>3.8094444444444444</v>
      </c>
      <c r="L239" s="73">
        <v>0.4</v>
      </c>
      <c r="M239" s="73">
        <v>0.1</v>
      </c>
      <c r="N239" s="73">
        <v>3.0000000000000006E-2</v>
      </c>
      <c r="O239" s="81" t="s">
        <v>102</v>
      </c>
      <c r="P239" s="70">
        <v>4.8960000000000004E-2</v>
      </c>
      <c r="Q239" s="70" t="s">
        <v>66</v>
      </c>
    </row>
    <row r="240" spans="1:17" x14ac:dyDescent="0.2">
      <c r="A240" s="64" t="s">
        <v>22</v>
      </c>
      <c r="B240" s="69">
        <v>2018</v>
      </c>
      <c r="C240" s="64" t="s">
        <v>346</v>
      </c>
      <c r="D240" s="64" t="s">
        <v>2</v>
      </c>
      <c r="E240" s="64" t="s">
        <v>99</v>
      </c>
      <c r="F240" s="82">
        <v>43311</v>
      </c>
      <c r="G240" s="83">
        <v>0.4375</v>
      </c>
      <c r="H240" s="84">
        <v>6.9204152249134951</v>
      </c>
      <c r="I240" s="81">
        <v>188</v>
      </c>
      <c r="J240" s="90">
        <v>52.93944444444444</v>
      </c>
      <c r="K240" s="90">
        <v>4.5880555555555551</v>
      </c>
      <c r="L240" s="73">
        <v>0.1</v>
      </c>
      <c r="M240" s="73">
        <v>0.1</v>
      </c>
      <c r="N240" s="73">
        <v>7.5000000000000015E-3</v>
      </c>
      <c r="O240" s="81" t="s">
        <v>102</v>
      </c>
      <c r="P240" s="70">
        <v>1.9387500000000002E-2</v>
      </c>
      <c r="Q240" s="70" t="s">
        <v>66</v>
      </c>
    </row>
    <row r="241" spans="1:17" x14ac:dyDescent="0.2">
      <c r="A241" s="64" t="s">
        <v>22</v>
      </c>
      <c r="B241" s="69">
        <v>2018</v>
      </c>
      <c r="C241" s="64" t="s">
        <v>347</v>
      </c>
      <c r="D241" s="64" t="s">
        <v>2</v>
      </c>
      <c r="E241" s="64" t="s">
        <v>99</v>
      </c>
      <c r="F241" s="82">
        <v>43313</v>
      </c>
      <c r="G241" s="83">
        <v>0.42291666666666666</v>
      </c>
      <c r="H241" s="84">
        <v>3.4602076124567476</v>
      </c>
      <c r="I241" s="81">
        <v>208</v>
      </c>
      <c r="J241" s="90">
        <v>53.355000000000004</v>
      </c>
      <c r="K241" s="90">
        <v>4.4452777777777781</v>
      </c>
      <c r="L241" s="73">
        <v>0.4</v>
      </c>
      <c r="M241" s="73">
        <v>0.1</v>
      </c>
      <c r="N241" s="73"/>
      <c r="O241" s="81" t="s">
        <v>66</v>
      </c>
      <c r="P241" s="64"/>
      <c r="Q241" s="64" t="s">
        <v>66</v>
      </c>
    </row>
    <row r="242" spans="1:17" x14ac:dyDescent="0.2">
      <c r="A242" s="64" t="s">
        <v>22</v>
      </c>
      <c r="B242" s="69">
        <v>2018</v>
      </c>
      <c r="C242" s="64" t="s">
        <v>348</v>
      </c>
      <c r="D242" s="64" t="s">
        <v>2</v>
      </c>
      <c r="E242" s="64" t="s">
        <v>99</v>
      </c>
      <c r="F242" s="82">
        <v>43313</v>
      </c>
      <c r="G242" s="83">
        <v>0.51736111111111116</v>
      </c>
      <c r="H242" s="84">
        <v>5.1903114186851216</v>
      </c>
      <c r="I242" s="81">
        <v>174</v>
      </c>
      <c r="J242" s="90">
        <v>53.579166666666673</v>
      </c>
      <c r="K242" s="90">
        <v>4.2480555555555553</v>
      </c>
      <c r="L242" s="73">
        <v>0.3</v>
      </c>
      <c r="M242" s="73">
        <v>0.1</v>
      </c>
      <c r="N242" s="73"/>
      <c r="O242" s="81" t="s">
        <v>66</v>
      </c>
      <c r="P242" s="64"/>
      <c r="Q242" s="64" t="s">
        <v>66</v>
      </c>
    </row>
    <row r="243" spans="1:17" x14ac:dyDescent="0.2">
      <c r="A243" s="64" t="s">
        <v>22</v>
      </c>
      <c r="B243" s="69">
        <v>2018</v>
      </c>
      <c r="C243" s="64" t="s">
        <v>349</v>
      </c>
      <c r="D243" s="64" t="s">
        <v>2</v>
      </c>
      <c r="E243" s="64" t="s">
        <v>99</v>
      </c>
      <c r="F243" s="82">
        <v>43313</v>
      </c>
      <c r="G243" s="83">
        <v>0.59166666666666667</v>
      </c>
      <c r="H243" s="84">
        <v>5.1903114186851216</v>
      </c>
      <c r="I243" s="81">
        <v>189</v>
      </c>
      <c r="J243" s="90">
        <v>51.788611111111109</v>
      </c>
      <c r="K243" s="90">
        <v>2.6030555555555557</v>
      </c>
      <c r="L243" s="73">
        <v>2.4</v>
      </c>
      <c r="M243" s="73">
        <v>0.9</v>
      </c>
      <c r="N243" s="73"/>
      <c r="O243" s="81" t="s">
        <v>66</v>
      </c>
      <c r="P243" s="64"/>
      <c r="Q243" s="64" t="s">
        <v>66</v>
      </c>
    </row>
    <row r="244" spans="1:17" x14ac:dyDescent="0.2">
      <c r="A244" s="64" t="s">
        <v>22</v>
      </c>
      <c r="B244" s="69">
        <v>2018</v>
      </c>
      <c r="C244" s="64" t="s">
        <v>350</v>
      </c>
      <c r="D244" s="64" t="s">
        <v>2</v>
      </c>
      <c r="E244" s="69" t="s">
        <v>99</v>
      </c>
      <c r="F244" s="80">
        <v>43314</v>
      </c>
      <c r="G244" s="63">
        <v>0.67222222222335404</v>
      </c>
      <c r="H244" s="64">
        <v>5</v>
      </c>
      <c r="I244" s="64">
        <v>246</v>
      </c>
      <c r="J244" s="90">
        <v>53.67</v>
      </c>
      <c r="K244" s="90">
        <v>4.8833333333333302</v>
      </c>
      <c r="L244" s="64">
        <v>19.3</v>
      </c>
      <c r="M244" s="64">
        <v>0.6</v>
      </c>
      <c r="N244" s="64">
        <v>4.6319999999999997</v>
      </c>
      <c r="O244" s="64" t="s">
        <v>66</v>
      </c>
      <c r="P244" s="64"/>
      <c r="Q244" s="70" t="s">
        <v>105</v>
      </c>
    </row>
    <row r="245" spans="1:17" x14ac:dyDescent="0.2">
      <c r="A245" s="64" t="s">
        <v>22</v>
      </c>
      <c r="B245" s="69">
        <v>2018</v>
      </c>
      <c r="C245" s="64" t="s">
        <v>351</v>
      </c>
      <c r="D245" s="64" t="s">
        <v>2</v>
      </c>
      <c r="E245" s="64" t="s">
        <v>99</v>
      </c>
      <c r="F245" s="82">
        <v>43317</v>
      </c>
      <c r="G245" s="83">
        <v>0.34166666666666667</v>
      </c>
      <c r="H245" s="84"/>
      <c r="I245" s="81"/>
      <c r="J245" s="90">
        <v>52.382222222222225</v>
      </c>
      <c r="K245" s="90">
        <v>3.585</v>
      </c>
      <c r="L245" s="73">
        <v>0.3</v>
      </c>
      <c r="M245" s="73">
        <v>0.1</v>
      </c>
      <c r="N245" s="73"/>
      <c r="O245" s="81" t="s">
        <v>66</v>
      </c>
      <c r="P245" s="64"/>
      <c r="Q245" s="70" t="s">
        <v>66</v>
      </c>
    </row>
    <row r="246" spans="1:17" x14ac:dyDescent="0.2">
      <c r="A246" s="64" t="s">
        <v>22</v>
      </c>
      <c r="B246" s="69">
        <v>2018</v>
      </c>
      <c r="C246" s="64" t="s">
        <v>352</v>
      </c>
      <c r="D246" s="64" t="s">
        <v>2</v>
      </c>
      <c r="E246" s="64" t="s">
        <v>99</v>
      </c>
      <c r="F246" s="82">
        <v>43317</v>
      </c>
      <c r="G246" s="83">
        <v>0.35694444444444445</v>
      </c>
      <c r="H246" s="84"/>
      <c r="I246" s="81"/>
      <c r="J246" s="90">
        <v>53.080000000000005</v>
      </c>
      <c r="K246" s="90">
        <v>3.8730555555555557</v>
      </c>
      <c r="L246" s="73">
        <v>0.3</v>
      </c>
      <c r="M246" s="73">
        <v>0.1</v>
      </c>
      <c r="N246" s="73"/>
      <c r="O246" s="81" t="s">
        <v>66</v>
      </c>
      <c r="P246" s="64"/>
      <c r="Q246" s="70" t="s">
        <v>66</v>
      </c>
    </row>
    <row r="247" spans="1:17" x14ac:dyDescent="0.2">
      <c r="A247" s="64" t="s">
        <v>22</v>
      </c>
      <c r="B247" s="69">
        <v>2018</v>
      </c>
      <c r="C247" s="64" t="s">
        <v>353</v>
      </c>
      <c r="D247" s="64" t="s">
        <v>2</v>
      </c>
      <c r="E247" s="64" t="s">
        <v>99</v>
      </c>
      <c r="F247" s="82">
        <v>43317</v>
      </c>
      <c r="G247" s="83">
        <v>0.37777777777777777</v>
      </c>
      <c r="H247" s="84"/>
      <c r="I247" s="81"/>
      <c r="J247" s="90">
        <v>54.007777777777775</v>
      </c>
      <c r="K247" s="90">
        <v>5.2383333333333333</v>
      </c>
      <c r="L247" s="73">
        <v>0.7</v>
      </c>
      <c r="M247" s="73">
        <v>0.3</v>
      </c>
      <c r="N247" s="73"/>
      <c r="O247" s="81" t="s">
        <v>66</v>
      </c>
      <c r="P247" s="64"/>
      <c r="Q247" s="70" t="s">
        <v>66</v>
      </c>
    </row>
    <row r="248" spans="1:17" x14ac:dyDescent="0.2">
      <c r="A248" s="64" t="s">
        <v>22</v>
      </c>
      <c r="B248" s="69">
        <v>2018</v>
      </c>
      <c r="C248" s="64" t="s">
        <v>354</v>
      </c>
      <c r="D248" s="64" t="s">
        <v>2</v>
      </c>
      <c r="E248" s="64" t="s">
        <v>99</v>
      </c>
      <c r="F248" s="82">
        <v>43318</v>
      </c>
      <c r="G248" s="83">
        <v>0.33888888888888891</v>
      </c>
      <c r="H248" s="84"/>
      <c r="I248" s="81"/>
      <c r="J248" s="90">
        <v>52.581666666666671</v>
      </c>
      <c r="K248" s="90">
        <v>3.0583333333333331</v>
      </c>
      <c r="L248" s="73">
        <v>34.4</v>
      </c>
      <c r="M248" s="73">
        <v>2.6</v>
      </c>
      <c r="N248" s="73">
        <v>4.4720000000000004</v>
      </c>
      <c r="O248" s="81" t="s">
        <v>66</v>
      </c>
      <c r="P248" s="64"/>
      <c r="Q248" s="70" t="s">
        <v>66</v>
      </c>
    </row>
    <row r="249" spans="1:17" x14ac:dyDescent="0.2">
      <c r="A249" s="64" t="s">
        <v>22</v>
      </c>
      <c r="B249" s="69">
        <v>2018</v>
      </c>
      <c r="C249" s="64" t="s">
        <v>355</v>
      </c>
      <c r="D249" s="64" t="s">
        <v>2</v>
      </c>
      <c r="E249" s="64" t="s">
        <v>99</v>
      </c>
      <c r="F249" s="82">
        <v>43318</v>
      </c>
      <c r="G249" s="83">
        <v>0.35694444444444445</v>
      </c>
      <c r="H249" s="84"/>
      <c r="I249" s="81"/>
      <c r="J249" s="90">
        <v>53.498333333333335</v>
      </c>
      <c r="K249" s="90">
        <v>4.7188888888888894</v>
      </c>
      <c r="L249" s="73">
        <v>45</v>
      </c>
      <c r="M249" s="73">
        <v>1.1000000000000001</v>
      </c>
      <c r="N249" s="73">
        <v>4.9500000000000011</v>
      </c>
      <c r="O249" s="81" t="s">
        <v>66</v>
      </c>
      <c r="P249" s="64"/>
      <c r="Q249" s="70" t="s">
        <v>66</v>
      </c>
    </row>
    <row r="250" spans="1:17" x14ac:dyDescent="0.2">
      <c r="A250" s="64" t="s">
        <v>22</v>
      </c>
      <c r="B250" s="69">
        <v>2018</v>
      </c>
      <c r="C250" s="64" t="s">
        <v>356</v>
      </c>
      <c r="D250" s="64" t="s">
        <v>2</v>
      </c>
      <c r="E250" s="64" t="s">
        <v>99</v>
      </c>
      <c r="F250" s="82">
        <v>43318</v>
      </c>
      <c r="G250" s="83">
        <v>0.37013888888888891</v>
      </c>
      <c r="H250" s="84"/>
      <c r="I250" s="81"/>
      <c r="J250" s="90">
        <v>53.794999999999995</v>
      </c>
      <c r="K250" s="90">
        <v>4.2983333333333329</v>
      </c>
      <c r="L250" s="73">
        <v>3</v>
      </c>
      <c r="M250" s="73">
        <v>1.3</v>
      </c>
      <c r="N250" s="73">
        <v>1.5600000000000003</v>
      </c>
      <c r="O250" s="81" t="s">
        <v>65</v>
      </c>
      <c r="P250" s="64"/>
      <c r="Q250" s="64" t="s">
        <v>66</v>
      </c>
    </row>
    <row r="251" spans="1:17" x14ac:dyDescent="0.2">
      <c r="A251" s="64" t="s">
        <v>22</v>
      </c>
      <c r="B251" s="69">
        <v>2018</v>
      </c>
      <c r="C251" s="64" t="s">
        <v>357</v>
      </c>
      <c r="D251" s="64" t="s">
        <v>2</v>
      </c>
      <c r="E251" s="64" t="s">
        <v>99</v>
      </c>
      <c r="F251" s="82">
        <v>43319</v>
      </c>
      <c r="G251" s="83">
        <v>0.52152777777777781</v>
      </c>
      <c r="H251" s="84">
        <v>3.4602076124567476</v>
      </c>
      <c r="I251" s="81">
        <v>203</v>
      </c>
      <c r="J251" s="90">
        <v>54.18138888888889</v>
      </c>
      <c r="K251" s="90">
        <v>7.2444444444444445</v>
      </c>
      <c r="L251" s="73">
        <v>0.2</v>
      </c>
      <c r="M251" s="73">
        <v>0.2</v>
      </c>
      <c r="N251" s="73"/>
      <c r="O251" s="81" t="s">
        <v>66</v>
      </c>
      <c r="P251" s="64"/>
      <c r="Q251" s="64" t="s">
        <v>66</v>
      </c>
    </row>
    <row r="252" spans="1:17" x14ac:dyDescent="0.2">
      <c r="A252" s="64" t="s">
        <v>22</v>
      </c>
      <c r="B252" s="69">
        <v>2018</v>
      </c>
      <c r="C252" s="64" t="s">
        <v>358</v>
      </c>
      <c r="D252" s="64" t="s">
        <v>2</v>
      </c>
      <c r="E252" s="64" t="s">
        <v>99</v>
      </c>
      <c r="F252" s="82">
        <v>43319</v>
      </c>
      <c r="G252" s="83">
        <v>0.57361111111111107</v>
      </c>
      <c r="H252" s="84">
        <v>3.4602076124567476</v>
      </c>
      <c r="I252" s="81">
        <v>167</v>
      </c>
      <c r="J252" s="90">
        <v>53.278055555555554</v>
      </c>
      <c r="K252" s="90">
        <v>3.3719444444444444</v>
      </c>
      <c r="L252" s="73">
        <v>6.4</v>
      </c>
      <c r="M252" s="73">
        <v>0.3</v>
      </c>
      <c r="N252" s="73"/>
      <c r="O252" s="81" t="s">
        <v>66</v>
      </c>
      <c r="P252" s="64"/>
      <c r="Q252" s="64" t="s">
        <v>66</v>
      </c>
    </row>
    <row r="253" spans="1:17" x14ac:dyDescent="0.2">
      <c r="A253" s="64" t="s">
        <v>22</v>
      </c>
      <c r="B253" s="69">
        <v>2018</v>
      </c>
      <c r="C253" s="64" t="s">
        <v>359</v>
      </c>
      <c r="D253" s="64" t="s">
        <v>2</v>
      </c>
      <c r="E253" s="64" t="s">
        <v>99</v>
      </c>
      <c r="F253" s="82">
        <v>43322</v>
      </c>
      <c r="G253" s="83">
        <v>0.30833333333333335</v>
      </c>
      <c r="H253" s="84"/>
      <c r="I253" s="81"/>
      <c r="J253" s="90">
        <v>52.181666666666665</v>
      </c>
      <c r="K253" s="90">
        <v>3.1483333333333334</v>
      </c>
      <c r="L253" s="73">
        <v>10.9</v>
      </c>
      <c r="M253" s="73">
        <v>0.6</v>
      </c>
      <c r="N253" s="73">
        <v>2.6160000000000001</v>
      </c>
      <c r="O253" s="81" t="s">
        <v>66</v>
      </c>
      <c r="P253" s="64"/>
      <c r="Q253" s="70" t="s">
        <v>66</v>
      </c>
    </row>
    <row r="254" spans="1:17" x14ac:dyDescent="0.2">
      <c r="A254" s="64" t="s">
        <v>22</v>
      </c>
      <c r="B254" s="69">
        <v>2018</v>
      </c>
      <c r="C254" s="64" t="s">
        <v>360</v>
      </c>
      <c r="D254" s="64" t="s">
        <v>2</v>
      </c>
      <c r="E254" s="64" t="s">
        <v>99</v>
      </c>
      <c r="F254" s="82">
        <v>43322</v>
      </c>
      <c r="G254" s="83">
        <v>0.31666666666666665</v>
      </c>
      <c r="H254" s="84"/>
      <c r="I254" s="81"/>
      <c r="J254" s="90">
        <v>52.661666666666662</v>
      </c>
      <c r="K254" s="90">
        <v>3.2033333333333336</v>
      </c>
      <c r="L254" s="73">
        <v>29.9</v>
      </c>
      <c r="M254" s="73">
        <v>0.5</v>
      </c>
      <c r="N254" s="73">
        <v>5.98</v>
      </c>
      <c r="O254" s="81" t="s">
        <v>66</v>
      </c>
      <c r="P254" s="64"/>
      <c r="Q254" s="70" t="s">
        <v>66</v>
      </c>
    </row>
    <row r="255" spans="1:17" x14ac:dyDescent="0.2">
      <c r="A255" s="64" t="s">
        <v>22</v>
      </c>
      <c r="B255" s="69">
        <v>2018</v>
      </c>
      <c r="C255" s="64" t="s">
        <v>361</v>
      </c>
      <c r="D255" s="64" t="s">
        <v>2</v>
      </c>
      <c r="E255" s="64" t="s">
        <v>99</v>
      </c>
      <c r="F255" s="82">
        <v>43325</v>
      </c>
      <c r="G255" s="83">
        <v>0.35069444444444442</v>
      </c>
      <c r="H255" s="84">
        <v>3.4602076124567476</v>
      </c>
      <c r="I255" s="81">
        <v>183</v>
      </c>
      <c r="J255" s="90">
        <v>54.75</v>
      </c>
      <c r="K255" s="90">
        <v>3.62</v>
      </c>
      <c r="L255" s="73">
        <v>14.4</v>
      </c>
      <c r="M255" s="73">
        <v>0.7</v>
      </c>
      <c r="N255" s="73"/>
      <c r="O255" s="81" t="s">
        <v>65</v>
      </c>
      <c r="P255" s="64"/>
      <c r="Q255" s="70" t="s">
        <v>66</v>
      </c>
    </row>
    <row r="256" spans="1:17" x14ac:dyDescent="0.2">
      <c r="A256" s="64" t="s">
        <v>22</v>
      </c>
      <c r="B256" s="69">
        <v>2018</v>
      </c>
      <c r="C256" s="64" t="s">
        <v>362</v>
      </c>
      <c r="D256" s="64" t="s">
        <v>2</v>
      </c>
      <c r="E256" s="69" t="s">
        <v>99</v>
      </c>
      <c r="F256" s="80">
        <v>43327</v>
      </c>
      <c r="G256" s="63">
        <v>0.73958333333575865</v>
      </c>
      <c r="H256" s="64">
        <v>8</v>
      </c>
      <c r="I256" s="64">
        <v>223</v>
      </c>
      <c r="J256" s="90">
        <v>54.3883333333333</v>
      </c>
      <c r="K256" s="90">
        <v>4.69166666666667</v>
      </c>
      <c r="L256" s="64">
        <v>6.3</v>
      </c>
      <c r="M256" s="64">
        <v>1.8</v>
      </c>
      <c r="N256" s="64">
        <v>4.5360000000000005</v>
      </c>
      <c r="O256" s="64" t="s">
        <v>66</v>
      </c>
      <c r="P256" s="64"/>
      <c r="Q256" s="70" t="s">
        <v>66</v>
      </c>
    </row>
    <row r="257" spans="1:17" x14ac:dyDescent="0.2">
      <c r="A257" s="64" t="s">
        <v>22</v>
      </c>
      <c r="B257" s="69">
        <v>2018</v>
      </c>
      <c r="C257" s="64" t="s">
        <v>363</v>
      </c>
      <c r="D257" s="64" t="s">
        <v>2</v>
      </c>
      <c r="E257" s="64" t="s">
        <v>99</v>
      </c>
      <c r="F257" s="82">
        <v>43329</v>
      </c>
      <c r="G257" s="83">
        <v>0.52569444444444446</v>
      </c>
      <c r="H257" s="84"/>
      <c r="I257" s="81"/>
      <c r="J257" s="90">
        <v>54.163333333333334</v>
      </c>
      <c r="K257" s="90">
        <v>6.376666666666666</v>
      </c>
      <c r="L257" s="73">
        <v>8.4</v>
      </c>
      <c r="M257" s="73">
        <v>0.9</v>
      </c>
      <c r="N257" s="73">
        <v>4.1580000000000004</v>
      </c>
      <c r="O257" s="81" t="s">
        <v>66</v>
      </c>
      <c r="P257" s="64"/>
      <c r="Q257" s="70" t="s">
        <v>66</v>
      </c>
    </row>
    <row r="258" spans="1:17" x14ac:dyDescent="0.2">
      <c r="A258" s="64" t="s">
        <v>22</v>
      </c>
      <c r="B258" s="69">
        <v>2018</v>
      </c>
      <c r="C258" s="64" t="s">
        <v>364</v>
      </c>
      <c r="D258" s="64" t="s">
        <v>2</v>
      </c>
      <c r="E258" s="64" t="s">
        <v>99</v>
      </c>
      <c r="F258" s="82">
        <v>43330</v>
      </c>
      <c r="G258" s="83">
        <v>0.46319444444444446</v>
      </c>
      <c r="H258" s="84">
        <v>6.9204152249134951</v>
      </c>
      <c r="I258" s="81">
        <v>251</v>
      </c>
      <c r="J258" s="90">
        <v>51.438888888888883</v>
      </c>
      <c r="K258" s="90">
        <v>3.548888888888889</v>
      </c>
      <c r="L258" s="73">
        <v>2.8</v>
      </c>
      <c r="M258" s="73">
        <v>5.0000000000000001E-3</v>
      </c>
      <c r="N258" s="73">
        <v>1.4E-3</v>
      </c>
      <c r="O258" s="81" t="s">
        <v>102</v>
      </c>
      <c r="P258" s="70">
        <v>2.3799999999999998E-4</v>
      </c>
      <c r="Q258" s="64" t="s">
        <v>105</v>
      </c>
    </row>
    <row r="259" spans="1:17" x14ac:dyDescent="0.2">
      <c r="A259" s="64" t="s">
        <v>22</v>
      </c>
      <c r="B259" s="69">
        <v>2018</v>
      </c>
      <c r="C259" s="64" t="s">
        <v>365</v>
      </c>
      <c r="D259" s="64" t="s">
        <v>2</v>
      </c>
      <c r="E259" s="64" t="s">
        <v>99</v>
      </c>
      <c r="F259" s="82">
        <v>43332</v>
      </c>
      <c r="G259" s="83">
        <v>0.36319444444444443</v>
      </c>
      <c r="H259" s="84">
        <v>3.4602076124567476</v>
      </c>
      <c r="I259" s="81">
        <v>346</v>
      </c>
      <c r="J259" s="90">
        <v>52.553333333333327</v>
      </c>
      <c r="K259" s="90">
        <v>3.0116666666666667</v>
      </c>
      <c r="L259" s="73">
        <v>15.6</v>
      </c>
      <c r="M259" s="73">
        <v>0.05</v>
      </c>
      <c r="N259" s="73">
        <v>0.39</v>
      </c>
      <c r="O259" s="81" t="s">
        <v>66</v>
      </c>
      <c r="P259" s="64"/>
      <c r="Q259" s="64" t="s">
        <v>66</v>
      </c>
    </row>
    <row r="260" spans="1:17" x14ac:dyDescent="0.2">
      <c r="A260" s="64" t="s">
        <v>22</v>
      </c>
      <c r="B260" s="69">
        <v>2018</v>
      </c>
      <c r="C260" s="64" t="s">
        <v>366</v>
      </c>
      <c r="D260" s="64" t="s">
        <v>2</v>
      </c>
      <c r="E260" s="64" t="s">
        <v>99</v>
      </c>
      <c r="F260" s="82">
        <v>43332</v>
      </c>
      <c r="G260" s="83">
        <v>0.37430555555555556</v>
      </c>
      <c r="H260" s="84">
        <v>5.1903114186851216</v>
      </c>
      <c r="I260" s="81">
        <v>321</v>
      </c>
      <c r="J260" s="90">
        <v>53.024999999999999</v>
      </c>
      <c r="K260" s="90">
        <v>3.4266666666666663</v>
      </c>
      <c r="L260" s="73">
        <v>12</v>
      </c>
      <c r="M260" s="73">
        <v>0.1</v>
      </c>
      <c r="N260" s="73">
        <v>0.84000000000000008</v>
      </c>
      <c r="O260" s="81" t="s">
        <v>65</v>
      </c>
      <c r="P260" s="64"/>
      <c r="Q260" s="64" t="s">
        <v>105</v>
      </c>
    </row>
    <row r="261" spans="1:17" x14ac:dyDescent="0.2">
      <c r="A261" s="64" t="s">
        <v>22</v>
      </c>
      <c r="B261" s="69">
        <v>2018</v>
      </c>
      <c r="C261" s="64" t="s">
        <v>367</v>
      </c>
      <c r="D261" s="64" t="s">
        <v>2</v>
      </c>
      <c r="E261" s="64" t="s">
        <v>99</v>
      </c>
      <c r="F261" s="82">
        <v>43332</v>
      </c>
      <c r="G261" s="83">
        <v>0.4284722222222222</v>
      </c>
      <c r="H261" s="84">
        <v>5.1903114186851216</v>
      </c>
      <c r="I261" s="81">
        <v>329</v>
      </c>
      <c r="J261" s="90">
        <v>53.03</v>
      </c>
      <c r="K261" s="90">
        <v>3.4283333333333332</v>
      </c>
      <c r="L261" s="73">
        <v>6.4</v>
      </c>
      <c r="M261" s="73">
        <v>0.6</v>
      </c>
      <c r="N261" s="73">
        <v>1.536</v>
      </c>
      <c r="O261" s="81" t="s">
        <v>65</v>
      </c>
      <c r="P261" s="64"/>
      <c r="Q261" s="64" t="s">
        <v>66</v>
      </c>
    </row>
    <row r="262" spans="1:17" x14ac:dyDescent="0.2">
      <c r="A262" s="64" t="s">
        <v>22</v>
      </c>
      <c r="B262" s="69">
        <v>2018</v>
      </c>
      <c r="C262" s="64" t="s">
        <v>368</v>
      </c>
      <c r="D262" s="64" t="s">
        <v>2</v>
      </c>
      <c r="E262" s="64" t="s">
        <v>99</v>
      </c>
      <c r="F262" s="82">
        <v>43333</v>
      </c>
      <c r="G262" s="83">
        <v>0.53472222222222221</v>
      </c>
      <c r="H262" s="84">
        <v>5.1903114186851216</v>
      </c>
      <c r="I262" s="81">
        <v>242</v>
      </c>
      <c r="J262" s="90">
        <v>53.086666666666666</v>
      </c>
      <c r="K262" s="90">
        <v>3.4516666666666667</v>
      </c>
      <c r="L262" s="73">
        <v>1.9</v>
      </c>
      <c r="M262" s="73">
        <v>0.3</v>
      </c>
      <c r="N262" s="73">
        <v>0.34199999999999997</v>
      </c>
      <c r="O262" s="81" t="s">
        <v>66</v>
      </c>
      <c r="P262" s="64"/>
      <c r="Q262" s="64" t="s">
        <v>66</v>
      </c>
    </row>
    <row r="263" spans="1:17" x14ac:dyDescent="0.2">
      <c r="A263" s="64" t="s">
        <v>22</v>
      </c>
      <c r="B263" s="69">
        <v>2018</v>
      </c>
      <c r="C263" s="64" t="s">
        <v>369</v>
      </c>
      <c r="D263" s="64" t="s">
        <v>2</v>
      </c>
      <c r="E263" s="64" t="s">
        <v>99</v>
      </c>
      <c r="F263" s="82">
        <v>43333</v>
      </c>
      <c r="G263" s="83">
        <v>0.55625000000000002</v>
      </c>
      <c r="H263" s="84">
        <v>5.1903114186851216</v>
      </c>
      <c r="I263" s="81">
        <v>193</v>
      </c>
      <c r="J263" s="90">
        <v>54.05</v>
      </c>
      <c r="K263" s="90">
        <v>4.7216666666666667</v>
      </c>
      <c r="L263" s="73">
        <v>0.7</v>
      </c>
      <c r="M263" s="73">
        <v>0.1</v>
      </c>
      <c r="N263" s="73">
        <v>5.5999999999999994E-2</v>
      </c>
      <c r="O263" s="81" t="s">
        <v>66</v>
      </c>
      <c r="P263" s="64"/>
      <c r="Q263" s="64" t="s">
        <v>66</v>
      </c>
    </row>
    <row r="264" spans="1:17" x14ac:dyDescent="0.2">
      <c r="A264" s="64" t="s">
        <v>22</v>
      </c>
      <c r="B264" s="69">
        <v>2018</v>
      </c>
      <c r="C264" s="64" t="s">
        <v>370</v>
      </c>
      <c r="D264" s="64" t="s">
        <v>2</v>
      </c>
      <c r="E264" s="64" t="s">
        <v>99</v>
      </c>
      <c r="F264" s="82">
        <v>43333</v>
      </c>
      <c r="G264" s="83">
        <v>0.56527777777777777</v>
      </c>
      <c r="H264" s="84">
        <v>5.1903114186851216</v>
      </c>
      <c r="I264" s="81">
        <v>169</v>
      </c>
      <c r="J264" s="90">
        <v>54.116666666666667</v>
      </c>
      <c r="K264" s="90">
        <v>5.6733333333333338</v>
      </c>
      <c r="L264" s="73">
        <v>3.3</v>
      </c>
      <c r="M264" s="73">
        <v>0.3</v>
      </c>
      <c r="N264" s="73">
        <v>0.49499999999999994</v>
      </c>
      <c r="O264" s="81" t="s">
        <v>66</v>
      </c>
      <c r="P264" s="64"/>
      <c r="Q264" s="64" t="s">
        <v>66</v>
      </c>
    </row>
    <row r="265" spans="1:17" x14ac:dyDescent="0.2">
      <c r="A265" s="64" t="s">
        <v>22</v>
      </c>
      <c r="B265" s="69">
        <v>2018</v>
      </c>
      <c r="C265" s="64" t="s">
        <v>371</v>
      </c>
      <c r="D265" s="64" t="s">
        <v>2</v>
      </c>
      <c r="E265" s="69" t="s">
        <v>99</v>
      </c>
      <c r="F265" s="80">
        <v>43333</v>
      </c>
      <c r="G265" s="63">
        <v>0.8006944444423425</v>
      </c>
      <c r="H265" s="64">
        <v>10</v>
      </c>
      <c r="I265" s="64">
        <v>210</v>
      </c>
      <c r="J265" s="90">
        <v>54.133333333333297</v>
      </c>
      <c r="K265" s="90">
        <v>5.8133333333333299</v>
      </c>
      <c r="L265" s="64">
        <v>4.2</v>
      </c>
      <c r="M265" s="64">
        <v>1</v>
      </c>
      <c r="N265" s="64">
        <v>2.52</v>
      </c>
      <c r="O265" s="64" t="s">
        <v>66</v>
      </c>
      <c r="P265" s="64"/>
      <c r="Q265" s="64" t="s">
        <v>66</v>
      </c>
    </row>
    <row r="266" spans="1:17" x14ac:dyDescent="0.2">
      <c r="A266" s="64" t="s">
        <v>22</v>
      </c>
      <c r="B266" s="69">
        <v>2018</v>
      </c>
      <c r="C266" s="64" t="s">
        <v>372</v>
      </c>
      <c r="D266" s="64" t="s">
        <v>2</v>
      </c>
      <c r="E266" s="64" t="s">
        <v>99</v>
      </c>
      <c r="F266" s="82">
        <v>43342</v>
      </c>
      <c r="G266" s="83">
        <v>0.34375</v>
      </c>
      <c r="H266" s="84"/>
      <c r="I266" s="81"/>
      <c r="J266" s="90">
        <v>53.046388888888885</v>
      </c>
      <c r="K266" s="90">
        <v>3.4194444444444443</v>
      </c>
      <c r="L266" s="73">
        <v>4</v>
      </c>
      <c r="M266" s="73">
        <v>0.1</v>
      </c>
      <c r="N266" s="73">
        <v>0.27999999999999997</v>
      </c>
      <c r="O266" s="81" t="s">
        <v>65</v>
      </c>
      <c r="P266" s="64"/>
      <c r="Q266" s="64" t="s">
        <v>66</v>
      </c>
    </row>
    <row r="267" spans="1:17" x14ac:dyDescent="0.2">
      <c r="A267" s="64" t="s">
        <v>22</v>
      </c>
      <c r="B267" s="69">
        <v>2018</v>
      </c>
      <c r="C267" s="64" t="s">
        <v>373</v>
      </c>
      <c r="D267" s="64" t="s">
        <v>2</v>
      </c>
      <c r="E267" s="69" t="s">
        <v>99</v>
      </c>
      <c r="F267" s="82">
        <v>43343</v>
      </c>
      <c r="G267" s="83">
        <v>0.53749999999999998</v>
      </c>
      <c r="H267" s="84">
        <v>5</v>
      </c>
      <c r="I267" s="81">
        <v>321</v>
      </c>
      <c r="J267" s="90">
        <v>55.4</v>
      </c>
      <c r="K267" s="90">
        <v>4.2750000000000004</v>
      </c>
      <c r="L267" s="73">
        <v>7.4</v>
      </c>
      <c r="M267" s="73">
        <v>1.3</v>
      </c>
      <c r="N267" s="73">
        <v>4.8100000000000005</v>
      </c>
      <c r="O267" s="81" t="s">
        <v>65</v>
      </c>
      <c r="P267" s="64"/>
      <c r="Q267" s="64" t="s">
        <v>66</v>
      </c>
    </row>
    <row r="268" spans="1:17" x14ac:dyDescent="0.2">
      <c r="A268" s="64" t="s">
        <v>22</v>
      </c>
      <c r="B268" s="69">
        <v>2018</v>
      </c>
      <c r="C268" s="64" t="s">
        <v>374</v>
      </c>
      <c r="D268" s="64" t="s">
        <v>2</v>
      </c>
      <c r="E268" s="69" t="s">
        <v>99</v>
      </c>
      <c r="F268" s="82">
        <v>43343</v>
      </c>
      <c r="G268" s="83">
        <v>0.54583333333333328</v>
      </c>
      <c r="H268" s="84">
        <v>5.1903114186851216</v>
      </c>
      <c r="I268" s="81">
        <v>297</v>
      </c>
      <c r="J268" s="90">
        <v>55.218333333333334</v>
      </c>
      <c r="K268" s="90">
        <v>3.4849999999999999</v>
      </c>
      <c r="L268" s="73">
        <v>14</v>
      </c>
      <c r="M268" s="73">
        <v>5.0999999999999996</v>
      </c>
      <c r="N268" s="73">
        <v>28.56</v>
      </c>
      <c r="O268" s="81" t="s">
        <v>65</v>
      </c>
      <c r="P268" s="64"/>
      <c r="Q268" s="64" t="s">
        <v>66</v>
      </c>
    </row>
    <row r="269" spans="1:17" x14ac:dyDescent="0.2">
      <c r="A269" s="64" t="s">
        <v>22</v>
      </c>
      <c r="B269" s="69">
        <v>2018</v>
      </c>
      <c r="C269" s="64" t="s">
        <v>375</v>
      </c>
      <c r="D269" s="64" t="s">
        <v>2</v>
      </c>
      <c r="E269" s="69" t="s">
        <v>99</v>
      </c>
      <c r="F269" s="82">
        <v>43344</v>
      </c>
      <c r="G269" s="83">
        <v>0.51527777777777772</v>
      </c>
      <c r="H269" s="84"/>
      <c r="I269" s="81"/>
      <c r="J269" s="90">
        <v>54.62</v>
      </c>
      <c r="K269" s="90">
        <v>4.3250000000000002</v>
      </c>
      <c r="L269" s="73">
        <v>12</v>
      </c>
      <c r="M269" s="73">
        <v>0.4</v>
      </c>
      <c r="N269" s="73">
        <v>0.96000000000000019</v>
      </c>
      <c r="O269" s="81" t="s">
        <v>66</v>
      </c>
      <c r="P269" s="64"/>
      <c r="Q269" s="64" t="s">
        <v>66</v>
      </c>
    </row>
    <row r="270" spans="1:17" x14ac:dyDescent="0.2">
      <c r="A270" s="64" t="s">
        <v>22</v>
      </c>
      <c r="B270" s="69">
        <v>2018</v>
      </c>
      <c r="C270" s="64" t="s">
        <v>376</v>
      </c>
      <c r="D270" s="64" t="s">
        <v>2</v>
      </c>
      <c r="E270" s="64" t="s">
        <v>99</v>
      </c>
      <c r="F270" s="82">
        <v>43345</v>
      </c>
      <c r="G270" s="83">
        <v>0.37361111111111112</v>
      </c>
      <c r="H270" s="84"/>
      <c r="I270" s="81"/>
      <c r="J270" s="90">
        <v>53.54</v>
      </c>
      <c r="K270" s="90">
        <v>4.7666666666666666</v>
      </c>
      <c r="L270" s="73">
        <v>7.2</v>
      </c>
      <c r="M270" s="73">
        <v>0.4</v>
      </c>
      <c r="N270" s="73">
        <v>0.57600000000000007</v>
      </c>
      <c r="O270" s="81" t="s">
        <v>66</v>
      </c>
      <c r="P270" s="64"/>
      <c r="Q270" s="64" t="s">
        <v>66</v>
      </c>
    </row>
    <row r="271" spans="1:17" x14ac:dyDescent="0.2">
      <c r="A271" s="64" t="s">
        <v>22</v>
      </c>
      <c r="B271" s="69">
        <v>2018</v>
      </c>
      <c r="C271" s="64" t="s">
        <v>377</v>
      </c>
      <c r="D271" s="64" t="s">
        <v>2</v>
      </c>
      <c r="E271" s="64" t="s">
        <v>99</v>
      </c>
      <c r="F271" s="82">
        <v>43345</v>
      </c>
      <c r="G271" s="83">
        <v>0.375</v>
      </c>
      <c r="H271" s="84"/>
      <c r="I271" s="81"/>
      <c r="J271" s="90">
        <v>53.564999999999998</v>
      </c>
      <c r="K271" s="90">
        <v>4.791666666666667</v>
      </c>
      <c r="L271" s="73">
        <v>4</v>
      </c>
      <c r="M271" s="73">
        <v>0.2</v>
      </c>
      <c r="N271" s="73">
        <v>0.48</v>
      </c>
      <c r="O271" s="81" t="s">
        <v>65</v>
      </c>
      <c r="P271" s="64"/>
      <c r="Q271" s="70" t="s">
        <v>66</v>
      </c>
    </row>
    <row r="272" spans="1:17" x14ac:dyDescent="0.2">
      <c r="A272" s="64" t="s">
        <v>22</v>
      </c>
      <c r="B272" s="69">
        <v>2018</v>
      </c>
      <c r="C272" s="64" t="s">
        <v>378</v>
      </c>
      <c r="D272" s="64" t="s">
        <v>2</v>
      </c>
      <c r="E272" s="64" t="s">
        <v>99</v>
      </c>
      <c r="F272" s="82">
        <v>43345</v>
      </c>
      <c r="G272" s="83">
        <v>0.5</v>
      </c>
      <c r="H272" s="84"/>
      <c r="I272" s="81"/>
      <c r="J272" s="90">
        <v>54.126666666666665</v>
      </c>
      <c r="K272" s="90">
        <v>4.5633333333333335</v>
      </c>
      <c r="L272" s="73">
        <v>7</v>
      </c>
      <c r="M272" s="73">
        <v>0.2</v>
      </c>
      <c r="N272" s="73">
        <v>0.98</v>
      </c>
      <c r="O272" s="81" t="s">
        <v>65</v>
      </c>
      <c r="P272" s="64"/>
      <c r="Q272" s="70" t="s">
        <v>105</v>
      </c>
    </row>
    <row r="273" spans="1:17" x14ac:dyDescent="0.2">
      <c r="A273" s="64" t="s">
        <v>22</v>
      </c>
      <c r="B273" s="69">
        <v>2018</v>
      </c>
      <c r="C273" s="64" t="s">
        <v>379</v>
      </c>
      <c r="D273" s="64" t="s">
        <v>2</v>
      </c>
      <c r="E273" s="64" t="s">
        <v>99</v>
      </c>
      <c r="F273" s="82">
        <v>43346</v>
      </c>
      <c r="G273" s="83">
        <v>0.55486111111111114</v>
      </c>
      <c r="H273" s="84">
        <v>5.1903114186851216</v>
      </c>
      <c r="I273" s="81">
        <v>68</v>
      </c>
      <c r="J273" s="90">
        <v>54.61</v>
      </c>
      <c r="K273" s="90">
        <v>4.1183333333333332</v>
      </c>
      <c r="L273" s="73">
        <v>2.2000000000000002</v>
      </c>
      <c r="M273" s="73">
        <v>0.2</v>
      </c>
      <c r="N273" s="73">
        <v>0.308</v>
      </c>
      <c r="O273" s="81" t="s">
        <v>66</v>
      </c>
      <c r="P273" s="64"/>
      <c r="Q273" s="70" t="s">
        <v>66</v>
      </c>
    </row>
    <row r="274" spans="1:17" x14ac:dyDescent="0.2">
      <c r="A274" s="64" t="s">
        <v>22</v>
      </c>
      <c r="B274" s="69">
        <v>2018</v>
      </c>
      <c r="C274" s="64" t="s">
        <v>380</v>
      </c>
      <c r="D274" s="64" t="s">
        <v>2</v>
      </c>
      <c r="E274" s="64" t="s">
        <v>99</v>
      </c>
      <c r="F274" s="82">
        <v>43349</v>
      </c>
      <c r="G274" s="83">
        <v>0.38194444444444442</v>
      </c>
      <c r="H274" s="84">
        <v>1.7301038062283738</v>
      </c>
      <c r="I274" s="81">
        <v>30</v>
      </c>
      <c r="J274" s="90">
        <v>53.601666666666667</v>
      </c>
      <c r="K274" s="90">
        <v>6.2733333333333334</v>
      </c>
      <c r="L274" s="73">
        <v>0.5</v>
      </c>
      <c r="M274" s="73">
        <v>0.3</v>
      </c>
      <c r="N274" s="73">
        <v>0.09</v>
      </c>
      <c r="O274" s="81" t="s">
        <v>102</v>
      </c>
      <c r="P274" s="70">
        <v>1.9980000000000001E-2</v>
      </c>
      <c r="Q274" s="64" t="s">
        <v>66</v>
      </c>
    </row>
    <row r="275" spans="1:17" x14ac:dyDescent="0.2">
      <c r="A275" s="64" t="s">
        <v>22</v>
      </c>
      <c r="B275" s="69">
        <v>2018</v>
      </c>
      <c r="C275" s="64" t="s">
        <v>381</v>
      </c>
      <c r="D275" s="64" t="s">
        <v>2</v>
      </c>
      <c r="E275" s="64" t="s">
        <v>99</v>
      </c>
      <c r="F275" s="82">
        <v>43353</v>
      </c>
      <c r="G275" s="83">
        <v>0.48749999999999999</v>
      </c>
      <c r="H275" s="84">
        <v>6.9204152249134951</v>
      </c>
      <c r="I275" s="81">
        <v>250</v>
      </c>
      <c r="J275" s="90">
        <v>53.671666666666667</v>
      </c>
      <c r="K275" s="90">
        <v>5.1966666666666672</v>
      </c>
      <c r="L275" s="73">
        <v>3.6</v>
      </c>
      <c r="M275" s="73">
        <v>0.1</v>
      </c>
      <c r="N275" s="73">
        <v>0.28800000000000003</v>
      </c>
      <c r="O275" s="81" t="s">
        <v>66</v>
      </c>
      <c r="P275" s="64"/>
      <c r="Q275" s="64" t="s">
        <v>66</v>
      </c>
    </row>
    <row r="276" spans="1:17" x14ac:dyDescent="0.2">
      <c r="A276" s="64" t="s">
        <v>22</v>
      </c>
      <c r="B276" s="69">
        <v>2018</v>
      </c>
      <c r="C276" s="64" t="s">
        <v>382</v>
      </c>
      <c r="D276" s="64" t="s">
        <v>2</v>
      </c>
      <c r="E276" s="64" t="s">
        <v>99</v>
      </c>
      <c r="F276" s="82">
        <v>43358</v>
      </c>
      <c r="G276" s="83">
        <v>0.41111111111111109</v>
      </c>
      <c r="H276" s="84">
        <v>5.1903114186851216</v>
      </c>
      <c r="I276" s="81">
        <v>245</v>
      </c>
      <c r="J276" s="90">
        <v>51.889166666666668</v>
      </c>
      <c r="K276" s="90">
        <v>2.6266666666666665</v>
      </c>
      <c r="L276" s="73">
        <v>11.5</v>
      </c>
      <c r="M276" s="73">
        <v>0.03</v>
      </c>
      <c r="N276" s="73">
        <v>0.13799999999999998</v>
      </c>
      <c r="O276" s="81" t="s">
        <v>65</v>
      </c>
      <c r="P276" s="64"/>
      <c r="Q276" s="70" t="s">
        <v>105</v>
      </c>
    </row>
    <row r="277" spans="1:17" x14ac:dyDescent="0.2">
      <c r="A277" s="64" t="s">
        <v>22</v>
      </c>
      <c r="B277" s="69">
        <v>2018</v>
      </c>
      <c r="C277" s="64" t="s">
        <v>383</v>
      </c>
      <c r="D277" s="64" t="s">
        <v>2</v>
      </c>
      <c r="E277" s="64" t="s">
        <v>99</v>
      </c>
      <c r="F277" s="82">
        <v>43361</v>
      </c>
      <c r="G277" s="83">
        <v>0.33263888888888887</v>
      </c>
      <c r="H277" s="84"/>
      <c r="I277" s="81"/>
      <c r="J277" s="90">
        <v>54.108333333333334</v>
      </c>
      <c r="K277" s="90">
        <v>5.7883333333333331</v>
      </c>
      <c r="L277" s="73">
        <v>3</v>
      </c>
      <c r="M277" s="73">
        <v>0.46</v>
      </c>
      <c r="N277" s="73">
        <v>0.96599999999999997</v>
      </c>
      <c r="O277" s="81" t="s">
        <v>65</v>
      </c>
      <c r="P277" s="64"/>
      <c r="Q277" s="70" t="s">
        <v>66</v>
      </c>
    </row>
    <row r="278" spans="1:17" x14ac:dyDescent="0.2">
      <c r="A278" s="64" t="s">
        <v>22</v>
      </c>
      <c r="B278" s="69">
        <v>2018</v>
      </c>
      <c r="C278" s="64" t="s">
        <v>384</v>
      </c>
      <c r="D278" s="64" t="s">
        <v>2</v>
      </c>
      <c r="E278" s="64" t="s">
        <v>99</v>
      </c>
      <c r="F278" s="82">
        <v>43371</v>
      </c>
      <c r="G278" s="83">
        <v>0.37152777777777779</v>
      </c>
      <c r="H278" s="84">
        <v>5.1903114186851216</v>
      </c>
      <c r="I278" s="81">
        <v>160</v>
      </c>
      <c r="J278" s="90">
        <v>52.916388888888889</v>
      </c>
      <c r="K278" s="90">
        <v>4.3255555555555549</v>
      </c>
      <c r="L278" s="73">
        <v>1.8</v>
      </c>
      <c r="M278" s="73">
        <v>0.2</v>
      </c>
      <c r="N278" s="73">
        <v>0.28800000000000003</v>
      </c>
      <c r="O278" s="81" t="s">
        <v>102</v>
      </c>
      <c r="P278" s="70">
        <v>0.12551040000000002</v>
      </c>
      <c r="Q278" s="64" t="s">
        <v>105</v>
      </c>
    </row>
    <row r="279" spans="1:17" x14ac:dyDescent="0.2">
      <c r="A279" s="64" t="s">
        <v>22</v>
      </c>
      <c r="B279" s="69">
        <v>2018</v>
      </c>
      <c r="C279" s="64" t="s">
        <v>385</v>
      </c>
      <c r="D279" s="64" t="s">
        <v>2</v>
      </c>
      <c r="E279" s="69" t="s">
        <v>99</v>
      </c>
      <c r="F279" s="82">
        <v>43376</v>
      </c>
      <c r="G279" s="83">
        <v>0.43819444444444444</v>
      </c>
      <c r="H279" s="84">
        <v>5.1903114186851216</v>
      </c>
      <c r="I279" s="81">
        <v>312</v>
      </c>
      <c r="J279" s="90">
        <v>53.50333333333333</v>
      </c>
      <c r="K279" s="90">
        <v>4.753333333333333</v>
      </c>
      <c r="L279" s="73">
        <v>4.4000000000000004</v>
      </c>
      <c r="M279" s="73">
        <v>0.05</v>
      </c>
      <c r="N279" s="73">
        <v>0.17600000000000005</v>
      </c>
      <c r="O279" s="81" t="s">
        <v>65</v>
      </c>
      <c r="P279" s="64"/>
      <c r="Q279" s="70" t="s">
        <v>105</v>
      </c>
    </row>
    <row r="280" spans="1:17" x14ac:dyDescent="0.2">
      <c r="A280" s="64" t="s">
        <v>22</v>
      </c>
      <c r="B280" s="69">
        <v>2018</v>
      </c>
      <c r="C280" s="64" t="s">
        <v>386</v>
      </c>
      <c r="D280" s="64" t="s">
        <v>2</v>
      </c>
      <c r="E280" s="64" t="s">
        <v>99</v>
      </c>
      <c r="F280" s="82">
        <v>43379</v>
      </c>
      <c r="G280" s="83">
        <v>0.39097222222222222</v>
      </c>
      <c r="H280" s="84">
        <v>5.1903114186851216</v>
      </c>
      <c r="I280" s="81">
        <v>161</v>
      </c>
      <c r="J280" s="90">
        <v>54.163333333333334</v>
      </c>
      <c r="K280" s="90">
        <v>5.7949999999999999</v>
      </c>
      <c r="L280" s="73">
        <v>9.1999999999999993</v>
      </c>
      <c r="M280" s="73">
        <v>0.2</v>
      </c>
      <c r="N280" s="73">
        <v>1.2879999999999998</v>
      </c>
      <c r="O280" s="81" t="s">
        <v>66</v>
      </c>
      <c r="P280" s="64"/>
      <c r="Q280" s="70" t="s">
        <v>66</v>
      </c>
    </row>
    <row r="281" spans="1:17" x14ac:dyDescent="0.2">
      <c r="A281" s="64" t="s">
        <v>22</v>
      </c>
      <c r="B281" s="69">
        <v>2018</v>
      </c>
      <c r="C281" s="64" t="s">
        <v>387</v>
      </c>
      <c r="D281" s="64" t="s">
        <v>2</v>
      </c>
      <c r="E281" s="64" t="s">
        <v>99</v>
      </c>
      <c r="F281" s="82">
        <v>43379</v>
      </c>
      <c r="G281" s="83">
        <v>0.3923611111111111</v>
      </c>
      <c r="H281" s="84">
        <v>5.1903114186851216</v>
      </c>
      <c r="I281" s="81">
        <v>159</v>
      </c>
      <c r="J281" s="90">
        <v>54.193333333333328</v>
      </c>
      <c r="K281" s="90">
        <v>5.9016666666666673</v>
      </c>
      <c r="L281" s="73">
        <v>1.4</v>
      </c>
      <c r="M281" s="73">
        <v>0.3</v>
      </c>
      <c r="N281" s="73">
        <v>0.29399999999999998</v>
      </c>
      <c r="O281" s="81" t="s">
        <v>66</v>
      </c>
      <c r="P281" s="64"/>
      <c r="Q281" s="70" t="s">
        <v>66</v>
      </c>
    </row>
    <row r="282" spans="1:17" x14ac:dyDescent="0.2">
      <c r="A282" s="64" t="s">
        <v>22</v>
      </c>
      <c r="B282" s="69">
        <v>2018</v>
      </c>
      <c r="C282" s="64" t="s">
        <v>388</v>
      </c>
      <c r="D282" s="64" t="s">
        <v>2</v>
      </c>
      <c r="E282" s="69" t="s">
        <v>99</v>
      </c>
      <c r="F282" s="82">
        <v>43383</v>
      </c>
      <c r="G282" s="83">
        <v>0.31458333333333333</v>
      </c>
      <c r="H282" s="84">
        <v>3.4602076124567476</v>
      </c>
      <c r="I282" s="81">
        <v>169</v>
      </c>
      <c r="J282" s="90">
        <v>53.526944444444446</v>
      </c>
      <c r="K282" s="90">
        <v>6.2280555555555557</v>
      </c>
      <c r="L282" s="73">
        <v>0.7</v>
      </c>
      <c r="M282" s="73">
        <v>0.3</v>
      </c>
      <c r="N282" s="73"/>
      <c r="O282" s="81" t="s">
        <v>65</v>
      </c>
      <c r="P282" s="64"/>
      <c r="Q282" s="70" t="s">
        <v>66</v>
      </c>
    </row>
    <row r="283" spans="1:17" x14ac:dyDescent="0.2">
      <c r="A283" s="64" t="s">
        <v>22</v>
      </c>
      <c r="B283" s="69">
        <v>2018</v>
      </c>
      <c r="C283" s="64" t="s">
        <v>389</v>
      </c>
      <c r="D283" s="64" t="s">
        <v>2</v>
      </c>
      <c r="E283" s="69" t="s">
        <v>99</v>
      </c>
      <c r="F283" s="82">
        <v>43383</v>
      </c>
      <c r="G283" s="83">
        <v>0.31527777777777777</v>
      </c>
      <c r="H283" s="84">
        <v>3.4602076124567476</v>
      </c>
      <c r="I283" s="81">
        <v>169</v>
      </c>
      <c r="J283" s="90">
        <v>53.530277777777776</v>
      </c>
      <c r="K283" s="90">
        <v>6.2758333333333329</v>
      </c>
      <c r="L283" s="73">
        <v>0.4</v>
      </c>
      <c r="M283" s="73">
        <v>0.1</v>
      </c>
      <c r="N283" s="73"/>
      <c r="O283" s="81" t="s">
        <v>65</v>
      </c>
      <c r="P283" s="64"/>
      <c r="Q283" s="70" t="s">
        <v>66</v>
      </c>
    </row>
    <row r="284" spans="1:17" x14ac:dyDescent="0.2">
      <c r="A284" s="64" t="s">
        <v>22</v>
      </c>
      <c r="B284" s="69">
        <v>2018</v>
      </c>
      <c r="C284" s="64" t="s">
        <v>390</v>
      </c>
      <c r="D284" s="64" t="s">
        <v>2</v>
      </c>
      <c r="E284" s="69" t="s">
        <v>99</v>
      </c>
      <c r="F284" s="82">
        <v>43383</v>
      </c>
      <c r="G284" s="83">
        <v>0.31527777777777777</v>
      </c>
      <c r="H284" s="84">
        <v>3.4602076124567476</v>
      </c>
      <c r="I284" s="81">
        <v>169</v>
      </c>
      <c r="J284" s="90">
        <v>53.532777777777774</v>
      </c>
      <c r="K284" s="90">
        <v>6.306111111111111</v>
      </c>
      <c r="L284" s="73">
        <v>0.3</v>
      </c>
      <c r="M284" s="73">
        <v>0.1</v>
      </c>
      <c r="N284" s="73"/>
      <c r="O284" s="81" t="s">
        <v>65</v>
      </c>
      <c r="P284" s="64"/>
      <c r="Q284" s="70" t="s">
        <v>66</v>
      </c>
    </row>
    <row r="285" spans="1:17" x14ac:dyDescent="0.2">
      <c r="A285" s="64" t="s">
        <v>22</v>
      </c>
      <c r="B285" s="69">
        <v>2018</v>
      </c>
      <c r="C285" s="64" t="s">
        <v>391</v>
      </c>
      <c r="D285" s="64" t="s">
        <v>2</v>
      </c>
      <c r="E285" s="69" t="s">
        <v>99</v>
      </c>
      <c r="F285" s="82">
        <v>43383</v>
      </c>
      <c r="G285" s="83">
        <v>0.31597222222222221</v>
      </c>
      <c r="H285" s="84">
        <v>3.4602076124567476</v>
      </c>
      <c r="I285" s="81">
        <v>169</v>
      </c>
      <c r="J285" s="90">
        <v>53.534166666666664</v>
      </c>
      <c r="K285" s="90">
        <v>6.3194444444444446</v>
      </c>
      <c r="L285" s="73">
        <v>0.3</v>
      </c>
      <c r="M285" s="73">
        <v>0.1</v>
      </c>
      <c r="N285" s="73"/>
      <c r="O285" s="81" t="s">
        <v>65</v>
      </c>
      <c r="P285" s="64"/>
      <c r="Q285" s="70" t="s">
        <v>66</v>
      </c>
    </row>
    <row r="286" spans="1:17" x14ac:dyDescent="0.2">
      <c r="A286" s="64" t="s">
        <v>22</v>
      </c>
      <c r="B286" s="69">
        <v>2018</v>
      </c>
      <c r="C286" s="64" t="s">
        <v>392</v>
      </c>
      <c r="D286" s="64" t="s">
        <v>2</v>
      </c>
      <c r="E286" s="64" t="s">
        <v>99</v>
      </c>
      <c r="F286" s="82">
        <v>43383</v>
      </c>
      <c r="G286" s="83">
        <v>0.35486111111111113</v>
      </c>
      <c r="H286" s="84">
        <v>3.4602076124567476</v>
      </c>
      <c r="I286" s="81">
        <v>135</v>
      </c>
      <c r="J286" s="90">
        <v>53.75333333333333</v>
      </c>
      <c r="K286" s="90">
        <v>4.233888888888889</v>
      </c>
      <c r="L286" s="73">
        <v>2.4</v>
      </c>
      <c r="M286" s="73">
        <v>0.4</v>
      </c>
      <c r="N286" s="73"/>
      <c r="O286" s="81" t="s">
        <v>66</v>
      </c>
      <c r="P286" s="64"/>
      <c r="Q286" s="70" t="s">
        <v>66</v>
      </c>
    </row>
    <row r="287" spans="1:17" x14ac:dyDescent="0.2">
      <c r="A287" s="64" t="s">
        <v>22</v>
      </c>
      <c r="B287" s="69">
        <v>2018</v>
      </c>
      <c r="C287" s="64" t="s">
        <v>393</v>
      </c>
      <c r="D287" s="64" t="s">
        <v>2</v>
      </c>
      <c r="E287" s="69" t="s">
        <v>99</v>
      </c>
      <c r="F287" s="82">
        <v>43383</v>
      </c>
      <c r="G287" s="83">
        <v>0.36527777777777776</v>
      </c>
      <c r="H287" s="84">
        <v>5.1903114186851216</v>
      </c>
      <c r="I287" s="81">
        <v>148</v>
      </c>
      <c r="J287" s="90">
        <v>53.56805555555556</v>
      </c>
      <c r="K287" s="90">
        <v>3.3136111111111108</v>
      </c>
      <c r="L287" s="73">
        <v>3.2</v>
      </c>
      <c r="M287" s="73">
        <v>0.4</v>
      </c>
      <c r="N287" s="73"/>
      <c r="O287" s="81" t="s">
        <v>66</v>
      </c>
      <c r="P287" s="64"/>
      <c r="Q287" s="70" t="s">
        <v>158</v>
      </c>
    </row>
    <row r="288" spans="1:17" x14ac:dyDescent="0.2">
      <c r="A288" s="64" t="s">
        <v>22</v>
      </c>
      <c r="B288" s="69">
        <v>2018</v>
      </c>
      <c r="C288" s="64" t="s">
        <v>394</v>
      </c>
      <c r="D288" s="64" t="s">
        <v>2</v>
      </c>
      <c r="E288" s="69" t="s">
        <v>99</v>
      </c>
      <c r="F288" s="82">
        <v>43384</v>
      </c>
      <c r="G288" s="83">
        <v>0.31597222222222221</v>
      </c>
      <c r="H288" s="84">
        <v>6.9204152249134951</v>
      </c>
      <c r="I288" s="81">
        <v>151</v>
      </c>
      <c r="J288" s="90">
        <v>54.942777777777778</v>
      </c>
      <c r="K288" s="90">
        <v>4.2972222222222225</v>
      </c>
      <c r="L288" s="73">
        <v>0.9</v>
      </c>
      <c r="M288" s="73">
        <v>0.1</v>
      </c>
      <c r="N288" s="73"/>
      <c r="O288" s="81" t="s">
        <v>65</v>
      </c>
      <c r="P288" s="64"/>
      <c r="Q288" s="70" t="s">
        <v>105</v>
      </c>
    </row>
    <row r="289" spans="1:17" x14ac:dyDescent="0.2">
      <c r="A289" s="64" t="s">
        <v>22</v>
      </c>
      <c r="B289" s="69">
        <v>2018</v>
      </c>
      <c r="C289" s="64" t="s">
        <v>395</v>
      </c>
      <c r="D289" s="64" t="s">
        <v>2</v>
      </c>
      <c r="E289" s="69" t="s">
        <v>99</v>
      </c>
      <c r="F289" s="82">
        <v>43387</v>
      </c>
      <c r="G289" s="83">
        <v>0.43611111111111112</v>
      </c>
      <c r="H289" s="84">
        <v>5.1903114186851216</v>
      </c>
      <c r="I289" s="81">
        <v>181</v>
      </c>
      <c r="J289" s="90">
        <v>53.168333333333329</v>
      </c>
      <c r="K289" s="90">
        <v>3.55</v>
      </c>
      <c r="L289" s="73">
        <v>2.1</v>
      </c>
      <c r="M289" s="73">
        <v>0.6</v>
      </c>
      <c r="N289" s="73">
        <v>0.75600000000000001</v>
      </c>
      <c r="O289" s="81" t="s">
        <v>65</v>
      </c>
      <c r="P289" s="64"/>
      <c r="Q289" s="70" t="s">
        <v>66</v>
      </c>
    </row>
    <row r="290" spans="1:17" x14ac:dyDescent="0.2">
      <c r="A290" s="64" t="s">
        <v>22</v>
      </c>
      <c r="B290" s="69">
        <v>2018</v>
      </c>
      <c r="C290" s="64" t="s">
        <v>396</v>
      </c>
      <c r="D290" s="64" t="s">
        <v>2</v>
      </c>
      <c r="E290" s="69" t="s">
        <v>99</v>
      </c>
      <c r="F290" s="82">
        <v>43389</v>
      </c>
      <c r="G290" s="83">
        <v>0.34583333333333333</v>
      </c>
      <c r="H290" s="84">
        <v>5.1903114186851216</v>
      </c>
      <c r="I290" s="81">
        <v>176</v>
      </c>
      <c r="J290" s="90">
        <v>53.516944444444441</v>
      </c>
      <c r="K290" s="90">
        <v>4.1416666666666675</v>
      </c>
      <c r="L290" s="73">
        <v>0.3</v>
      </c>
      <c r="M290" s="73">
        <v>0.1</v>
      </c>
      <c r="N290" s="73"/>
      <c r="O290" s="81" t="s">
        <v>66</v>
      </c>
      <c r="P290" s="64"/>
      <c r="Q290" s="70" t="s">
        <v>66</v>
      </c>
    </row>
    <row r="291" spans="1:17" x14ac:dyDescent="0.2">
      <c r="A291" s="64" t="s">
        <v>22</v>
      </c>
      <c r="B291" s="69">
        <v>2018</v>
      </c>
      <c r="C291" s="64" t="s">
        <v>397</v>
      </c>
      <c r="D291" s="64" t="s">
        <v>2</v>
      </c>
      <c r="E291" s="69" t="s">
        <v>99</v>
      </c>
      <c r="F291" s="82">
        <v>43389</v>
      </c>
      <c r="G291" s="83">
        <v>0.38055555555555554</v>
      </c>
      <c r="H291" s="84">
        <v>0</v>
      </c>
      <c r="I291" s="81">
        <v>210</v>
      </c>
      <c r="J291" s="90">
        <v>53.826388888888893</v>
      </c>
      <c r="K291" s="90">
        <v>4.3327777777777774</v>
      </c>
      <c r="L291" s="73">
        <v>0.6</v>
      </c>
      <c r="M291" s="73">
        <v>0.1</v>
      </c>
      <c r="N291" s="73"/>
      <c r="O291" s="81" t="s">
        <v>66</v>
      </c>
      <c r="P291" s="64"/>
      <c r="Q291" s="70" t="s">
        <v>66</v>
      </c>
    </row>
    <row r="292" spans="1:17" x14ac:dyDescent="0.2">
      <c r="A292" s="64" t="s">
        <v>22</v>
      </c>
      <c r="B292" s="69">
        <v>2018</v>
      </c>
      <c r="C292" s="64" t="s">
        <v>398</v>
      </c>
      <c r="D292" s="64" t="s">
        <v>2</v>
      </c>
      <c r="E292" s="69" t="s">
        <v>99</v>
      </c>
      <c r="F292" s="82">
        <v>43389</v>
      </c>
      <c r="G292" s="83">
        <v>0.3923611111111111</v>
      </c>
      <c r="H292" s="84">
        <v>0</v>
      </c>
      <c r="I292" s="81">
        <v>173</v>
      </c>
      <c r="J292" s="90">
        <v>53.596388888888889</v>
      </c>
      <c r="K292" s="90">
        <v>3.006388888888889</v>
      </c>
      <c r="L292" s="73">
        <v>6.2</v>
      </c>
      <c r="M292" s="73">
        <v>0.4</v>
      </c>
      <c r="N292" s="73"/>
      <c r="O292" s="81" t="s">
        <v>66</v>
      </c>
      <c r="P292" s="64"/>
      <c r="Q292" s="70" t="s">
        <v>66</v>
      </c>
    </row>
    <row r="293" spans="1:17" x14ac:dyDescent="0.2">
      <c r="A293" s="64" t="s">
        <v>22</v>
      </c>
      <c r="B293" s="69">
        <v>2018</v>
      </c>
      <c r="C293" s="64" t="s">
        <v>399</v>
      </c>
      <c r="D293" s="64" t="s">
        <v>2</v>
      </c>
      <c r="E293" s="69" t="s">
        <v>99</v>
      </c>
      <c r="F293" s="82">
        <v>43389</v>
      </c>
      <c r="G293" s="83">
        <v>0.41875000000000001</v>
      </c>
      <c r="H293" s="84">
        <v>5.1903114186851216</v>
      </c>
      <c r="I293" s="81">
        <v>227</v>
      </c>
      <c r="J293" s="90">
        <v>52.146388888888886</v>
      </c>
      <c r="K293" s="90">
        <v>2.6988888888888893</v>
      </c>
      <c r="L293" s="73">
        <v>1.5</v>
      </c>
      <c r="M293" s="73">
        <v>0.5</v>
      </c>
      <c r="N293" s="73"/>
      <c r="O293" s="81" t="s">
        <v>66</v>
      </c>
      <c r="P293" s="64"/>
      <c r="Q293" s="70" t="s">
        <v>66</v>
      </c>
    </row>
    <row r="294" spans="1:17" x14ac:dyDescent="0.2">
      <c r="A294" s="64" t="s">
        <v>22</v>
      </c>
      <c r="B294" s="69">
        <v>2018</v>
      </c>
      <c r="C294" s="64" t="s">
        <v>400</v>
      </c>
      <c r="D294" s="64" t="s">
        <v>2</v>
      </c>
      <c r="E294" s="69" t="s">
        <v>99</v>
      </c>
      <c r="F294" s="82">
        <v>43389</v>
      </c>
      <c r="G294" s="83">
        <v>0.42430555555555555</v>
      </c>
      <c r="H294" s="84">
        <v>5.1903114186851216</v>
      </c>
      <c r="I294" s="81">
        <v>211</v>
      </c>
      <c r="J294" s="90">
        <v>52.091111111111111</v>
      </c>
      <c r="K294" s="90">
        <v>2.5511111111111111</v>
      </c>
      <c r="L294" s="73">
        <v>3.2</v>
      </c>
      <c r="M294" s="73">
        <v>0.8</v>
      </c>
      <c r="N294" s="73"/>
      <c r="O294" s="81" t="s">
        <v>66</v>
      </c>
      <c r="P294" s="64"/>
      <c r="Q294" s="70" t="s">
        <v>66</v>
      </c>
    </row>
    <row r="295" spans="1:17" x14ac:dyDescent="0.2">
      <c r="A295" s="64" t="s">
        <v>22</v>
      </c>
      <c r="B295" s="69">
        <v>2018</v>
      </c>
      <c r="C295" s="64" t="s">
        <v>401</v>
      </c>
      <c r="D295" s="64" t="s">
        <v>2</v>
      </c>
      <c r="E295" s="69" t="s">
        <v>99</v>
      </c>
      <c r="F295" s="82">
        <v>43389</v>
      </c>
      <c r="G295" s="83">
        <v>0.43819444444444444</v>
      </c>
      <c r="H295" s="84">
        <v>5.1903114186851216</v>
      </c>
      <c r="I295" s="81">
        <v>249</v>
      </c>
      <c r="J295" s="90">
        <v>51.515833333333333</v>
      </c>
      <c r="K295" s="90">
        <v>3.2794444444444446</v>
      </c>
      <c r="L295" s="73">
        <v>1.7</v>
      </c>
      <c r="M295" s="73">
        <v>0.2</v>
      </c>
      <c r="N295" s="73"/>
      <c r="O295" s="81" t="s">
        <v>66</v>
      </c>
      <c r="P295" s="64"/>
      <c r="Q295" s="70" t="s">
        <v>66</v>
      </c>
    </row>
    <row r="296" spans="1:17" x14ac:dyDescent="0.2">
      <c r="A296" s="64" t="s">
        <v>22</v>
      </c>
      <c r="B296" s="69">
        <v>2018</v>
      </c>
      <c r="C296" s="64" t="s">
        <v>402</v>
      </c>
      <c r="D296" s="64" t="s">
        <v>2</v>
      </c>
      <c r="E296" s="69" t="s">
        <v>99</v>
      </c>
      <c r="F296" s="80">
        <v>43392</v>
      </c>
      <c r="G296" s="63">
        <v>0.50972222222480923</v>
      </c>
      <c r="H296" s="64">
        <v>5</v>
      </c>
      <c r="I296" s="64">
        <v>180</v>
      </c>
      <c r="J296" s="90">
        <v>53.29</v>
      </c>
      <c r="K296" s="90">
        <v>3.5883333333333298</v>
      </c>
      <c r="L296" s="64">
        <v>11.8</v>
      </c>
      <c r="M296" s="64">
        <v>0.1</v>
      </c>
      <c r="N296" s="64">
        <v>0.70800000000000007</v>
      </c>
      <c r="O296" s="64" t="s">
        <v>65</v>
      </c>
      <c r="P296" s="64"/>
      <c r="Q296" s="70" t="s">
        <v>105</v>
      </c>
    </row>
    <row r="297" spans="1:17" x14ac:dyDescent="0.2">
      <c r="A297" s="64" t="s">
        <v>22</v>
      </c>
      <c r="B297" s="69">
        <v>2018</v>
      </c>
      <c r="C297" s="64" t="s">
        <v>403</v>
      </c>
      <c r="D297" s="64" t="s">
        <v>2</v>
      </c>
      <c r="E297" s="69" t="s">
        <v>99</v>
      </c>
      <c r="F297" s="82">
        <v>43393</v>
      </c>
      <c r="G297" s="83">
        <v>0.50694444444444442</v>
      </c>
      <c r="H297" s="84">
        <v>5.1903114186851216</v>
      </c>
      <c r="I297" s="81">
        <v>264</v>
      </c>
      <c r="J297" s="90">
        <v>52.883055555555558</v>
      </c>
      <c r="K297" s="90">
        <v>3.3947222222222222</v>
      </c>
      <c r="L297" s="73">
        <v>0.3</v>
      </c>
      <c r="M297" s="73">
        <v>0.2</v>
      </c>
      <c r="N297" s="73"/>
      <c r="O297" s="81" t="s">
        <v>66</v>
      </c>
      <c r="P297" s="64"/>
      <c r="Q297" s="70" t="s">
        <v>66</v>
      </c>
    </row>
    <row r="298" spans="1:17" x14ac:dyDescent="0.2">
      <c r="A298" s="64" t="s">
        <v>22</v>
      </c>
      <c r="B298" s="69">
        <v>2018</v>
      </c>
      <c r="C298" s="64" t="s">
        <v>404</v>
      </c>
      <c r="D298" s="64" t="s">
        <v>2</v>
      </c>
      <c r="E298" s="69" t="s">
        <v>99</v>
      </c>
      <c r="F298" s="82">
        <v>43393</v>
      </c>
      <c r="G298" s="83">
        <v>0.55763888888888891</v>
      </c>
      <c r="H298" s="84">
        <v>5.1903114186851216</v>
      </c>
      <c r="I298" s="81">
        <v>239</v>
      </c>
      <c r="J298" s="90">
        <v>53.67722222222222</v>
      </c>
      <c r="K298" s="90">
        <v>4.2336111111111112</v>
      </c>
      <c r="L298" s="73">
        <v>3.3</v>
      </c>
      <c r="M298" s="73">
        <v>0.4</v>
      </c>
      <c r="N298" s="73"/>
      <c r="O298" s="81" t="s">
        <v>66</v>
      </c>
      <c r="P298" s="64"/>
      <c r="Q298" s="70" t="s">
        <v>66</v>
      </c>
    </row>
    <row r="299" spans="1:17" x14ac:dyDescent="0.2">
      <c r="A299" s="64" t="s">
        <v>22</v>
      </c>
      <c r="B299" s="69">
        <v>2018</v>
      </c>
      <c r="C299" s="64" t="s">
        <v>405</v>
      </c>
      <c r="D299" s="64" t="s">
        <v>2</v>
      </c>
      <c r="E299" s="69" t="s">
        <v>99</v>
      </c>
      <c r="F299" s="82">
        <v>43393</v>
      </c>
      <c r="G299" s="83">
        <v>0.56111111111111112</v>
      </c>
      <c r="H299" s="84">
        <v>5.1903114186851216</v>
      </c>
      <c r="I299" s="81">
        <v>231</v>
      </c>
      <c r="J299" s="90">
        <v>53.457777777777778</v>
      </c>
      <c r="K299" s="90">
        <v>4.093055555555555</v>
      </c>
      <c r="L299" s="73">
        <v>2.2000000000000002</v>
      </c>
      <c r="M299" s="73">
        <v>0.5</v>
      </c>
      <c r="N299" s="73"/>
      <c r="O299" s="81" t="s">
        <v>66</v>
      </c>
      <c r="P299" s="64"/>
      <c r="Q299" s="70" t="s">
        <v>66</v>
      </c>
    </row>
    <row r="300" spans="1:17" x14ac:dyDescent="0.2">
      <c r="A300" s="64" t="s">
        <v>22</v>
      </c>
      <c r="B300" s="69">
        <v>2018</v>
      </c>
      <c r="C300" s="64" t="s">
        <v>406</v>
      </c>
      <c r="D300" s="64" t="s">
        <v>2</v>
      </c>
      <c r="E300" s="69" t="s">
        <v>99</v>
      </c>
      <c r="F300" s="82">
        <v>43393</v>
      </c>
      <c r="G300" s="83">
        <v>0.63888888888888884</v>
      </c>
      <c r="H300" s="84"/>
      <c r="I300" s="81"/>
      <c r="J300" s="90">
        <v>52.290277777777774</v>
      </c>
      <c r="K300" s="90">
        <v>3.8180555555555555</v>
      </c>
      <c r="L300" s="73">
        <v>0.05</v>
      </c>
      <c r="M300" s="73">
        <v>0.05</v>
      </c>
      <c r="N300" s="73">
        <v>2.5000000000000005E-3</v>
      </c>
      <c r="O300" s="81" t="s">
        <v>102</v>
      </c>
      <c r="P300" s="70">
        <v>7.5000000000000012E-4</v>
      </c>
      <c r="Q300" s="70" t="s">
        <v>158</v>
      </c>
    </row>
    <row r="301" spans="1:17" x14ac:dyDescent="0.2">
      <c r="A301" s="64" t="s">
        <v>22</v>
      </c>
      <c r="B301" s="69">
        <v>2018</v>
      </c>
      <c r="C301" s="64" t="s">
        <v>407</v>
      </c>
      <c r="D301" s="64" t="s">
        <v>2</v>
      </c>
      <c r="E301" s="69" t="s">
        <v>99</v>
      </c>
      <c r="F301" s="82">
        <v>43405</v>
      </c>
      <c r="G301" s="83">
        <v>0.43541666666666667</v>
      </c>
      <c r="H301" s="84">
        <v>6.9204152249134951</v>
      </c>
      <c r="I301" s="81">
        <v>174</v>
      </c>
      <c r="J301" s="90">
        <v>52.04944444444444</v>
      </c>
      <c r="K301" s="90">
        <v>3.1436111111111109</v>
      </c>
      <c r="L301" s="73">
        <v>6.2</v>
      </c>
      <c r="M301" s="73">
        <v>0.05</v>
      </c>
      <c r="N301" s="73">
        <v>0.18600000000000003</v>
      </c>
      <c r="O301" s="81" t="s">
        <v>65</v>
      </c>
      <c r="P301" s="64"/>
      <c r="Q301" s="70" t="s">
        <v>105</v>
      </c>
    </row>
    <row r="302" spans="1:17" x14ac:dyDescent="0.2">
      <c r="A302" s="64" t="s">
        <v>22</v>
      </c>
      <c r="B302" s="69">
        <v>2018</v>
      </c>
      <c r="C302" s="64" t="s">
        <v>408</v>
      </c>
      <c r="D302" s="64" t="s">
        <v>2</v>
      </c>
      <c r="E302" s="69" t="s">
        <v>99</v>
      </c>
      <c r="F302" s="82">
        <v>43406</v>
      </c>
      <c r="G302" s="83">
        <v>0.61388888888888893</v>
      </c>
      <c r="H302" s="84">
        <v>6.9204152249134951</v>
      </c>
      <c r="I302" s="81">
        <v>299</v>
      </c>
      <c r="J302" s="90">
        <v>52.031666666666666</v>
      </c>
      <c r="K302" s="90">
        <v>3.4283333333333332</v>
      </c>
      <c r="L302" s="73">
        <v>53.4</v>
      </c>
      <c r="M302" s="73">
        <v>0.4</v>
      </c>
      <c r="N302" s="73">
        <v>2.1360000000000001</v>
      </c>
      <c r="O302" s="81" t="s">
        <v>65</v>
      </c>
      <c r="P302" s="64"/>
      <c r="Q302" s="70" t="s">
        <v>105</v>
      </c>
    </row>
    <row r="303" spans="1:17" x14ac:dyDescent="0.2">
      <c r="A303" s="64" t="s">
        <v>22</v>
      </c>
      <c r="B303" s="69">
        <v>2018</v>
      </c>
      <c r="C303" s="64" t="s">
        <v>409</v>
      </c>
      <c r="D303" s="64" t="s">
        <v>2</v>
      </c>
      <c r="E303" s="69" t="s">
        <v>99</v>
      </c>
      <c r="F303" s="82">
        <v>43407</v>
      </c>
      <c r="G303" s="83">
        <v>0.39513888888888887</v>
      </c>
      <c r="H303" s="84">
        <v>8.6505190311418687</v>
      </c>
      <c r="I303" s="81">
        <v>204</v>
      </c>
      <c r="J303" s="90">
        <v>52.053333333333327</v>
      </c>
      <c r="K303" s="90">
        <v>3.62</v>
      </c>
      <c r="L303" s="73">
        <v>0.3</v>
      </c>
      <c r="M303" s="73">
        <v>0.1</v>
      </c>
      <c r="N303" s="73">
        <v>1.7999999999999999E-2</v>
      </c>
      <c r="O303" s="81" t="s">
        <v>66</v>
      </c>
      <c r="P303" s="64"/>
      <c r="Q303" s="70" t="s">
        <v>66</v>
      </c>
    </row>
    <row r="304" spans="1:17" x14ac:dyDescent="0.2">
      <c r="A304" s="64" t="s">
        <v>22</v>
      </c>
      <c r="B304" s="69">
        <v>2018</v>
      </c>
      <c r="C304" s="64" t="s">
        <v>410</v>
      </c>
      <c r="D304" s="64" t="s">
        <v>2</v>
      </c>
      <c r="E304" s="69" t="s">
        <v>99</v>
      </c>
      <c r="F304" s="82">
        <v>43407</v>
      </c>
      <c r="G304" s="83">
        <v>0.4</v>
      </c>
      <c r="H304" s="84">
        <v>8.6505190311418687</v>
      </c>
      <c r="I304" s="81">
        <v>286</v>
      </c>
      <c r="J304" s="90">
        <v>51.973333333333336</v>
      </c>
      <c r="K304" s="90">
        <v>3.3566666666666669</v>
      </c>
      <c r="L304" s="73">
        <v>0.4</v>
      </c>
      <c r="M304" s="73">
        <v>0.1</v>
      </c>
      <c r="N304" s="73">
        <v>2.4000000000000004E-2</v>
      </c>
      <c r="O304" s="81" t="s">
        <v>66</v>
      </c>
      <c r="P304" s="64"/>
      <c r="Q304" s="70" t="s">
        <v>66</v>
      </c>
    </row>
    <row r="305" spans="1:17" x14ac:dyDescent="0.2">
      <c r="A305" s="64" t="s">
        <v>22</v>
      </c>
      <c r="B305" s="69">
        <v>2018</v>
      </c>
      <c r="C305" s="64" t="s">
        <v>411</v>
      </c>
      <c r="D305" s="64" t="s">
        <v>2</v>
      </c>
      <c r="E305" s="69" t="s">
        <v>99</v>
      </c>
      <c r="F305" s="82">
        <v>43407</v>
      </c>
      <c r="G305" s="83">
        <v>0.42638888888888887</v>
      </c>
      <c r="H305" s="84">
        <v>8.6505190311418687</v>
      </c>
      <c r="I305" s="81">
        <v>192</v>
      </c>
      <c r="J305" s="90">
        <v>52.108333333333334</v>
      </c>
      <c r="K305" s="90">
        <v>2.7683333333333331</v>
      </c>
      <c r="L305" s="73">
        <v>1.6</v>
      </c>
      <c r="M305" s="73">
        <v>0.4</v>
      </c>
      <c r="N305" s="73">
        <v>0.19200000000000003</v>
      </c>
      <c r="O305" s="81" t="s">
        <v>66</v>
      </c>
      <c r="P305" s="64"/>
      <c r="Q305" s="70" t="s">
        <v>66</v>
      </c>
    </row>
    <row r="306" spans="1:17" x14ac:dyDescent="0.2">
      <c r="A306" s="64" t="s">
        <v>22</v>
      </c>
      <c r="B306" s="69">
        <v>2018</v>
      </c>
      <c r="C306" s="64" t="s">
        <v>412</v>
      </c>
      <c r="D306" s="64" t="s">
        <v>2</v>
      </c>
      <c r="E306" s="69" t="s">
        <v>99</v>
      </c>
      <c r="F306" s="82">
        <v>43423</v>
      </c>
      <c r="G306" s="83">
        <v>0.50277777777777777</v>
      </c>
      <c r="H306" s="84">
        <v>10.380622837370243</v>
      </c>
      <c r="I306" s="81">
        <v>60</v>
      </c>
      <c r="J306" s="90">
        <v>52.06666666666667</v>
      </c>
      <c r="K306" s="90">
        <v>3.0383333333333331</v>
      </c>
      <c r="L306" s="73">
        <v>3.9</v>
      </c>
      <c r="M306" s="73">
        <v>0.1</v>
      </c>
      <c r="N306" s="73">
        <v>0.31200000000000006</v>
      </c>
      <c r="O306" s="81" t="s">
        <v>66</v>
      </c>
      <c r="P306" s="64"/>
      <c r="Q306" s="70" t="s">
        <v>66</v>
      </c>
    </row>
    <row r="307" spans="1:17" x14ac:dyDescent="0.2">
      <c r="A307" s="64" t="s">
        <v>22</v>
      </c>
      <c r="B307" s="69">
        <v>2018</v>
      </c>
      <c r="C307" s="64" t="s">
        <v>413</v>
      </c>
      <c r="D307" s="64" t="s">
        <v>2</v>
      </c>
      <c r="E307" s="69" t="s">
        <v>2</v>
      </c>
      <c r="F307" s="82">
        <v>43431</v>
      </c>
      <c r="G307" s="83">
        <v>0.30486111111111114</v>
      </c>
      <c r="H307" s="84">
        <v>5.1903114186851216</v>
      </c>
      <c r="I307" s="81">
        <v>90</v>
      </c>
      <c r="J307" s="90">
        <v>52.393333333333331</v>
      </c>
      <c r="K307" s="90">
        <v>4.3541666666666661</v>
      </c>
      <c r="L307" s="73">
        <v>2.7</v>
      </c>
      <c r="M307" s="73">
        <v>0.05</v>
      </c>
      <c r="N307" s="73">
        <v>6.7500000000000004E-2</v>
      </c>
      <c r="O307" s="81" t="s">
        <v>65</v>
      </c>
      <c r="P307" s="64"/>
      <c r="Q307" s="70" t="s">
        <v>66</v>
      </c>
    </row>
    <row r="308" spans="1:17" x14ac:dyDescent="0.2">
      <c r="A308" s="64" t="s">
        <v>22</v>
      </c>
      <c r="B308" s="69">
        <v>2018</v>
      </c>
      <c r="C308" s="64" t="s">
        <v>414</v>
      </c>
      <c r="D308" s="64" t="s">
        <v>2</v>
      </c>
      <c r="E308" s="69" t="s">
        <v>99</v>
      </c>
      <c r="F308" s="82">
        <v>43436</v>
      </c>
      <c r="G308" s="83">
        <v>0.50416666666666665</v>
      </c>
      <c r="H308" s="84">
        <v>8.6505190311418687</v>
      </c>
      <c r="I308" s="81">
        <v>233</v>
      </c>
      <c r="J308" s="90">
        <v>52.225000000000001</v>
      </c>
      <c r="K308" s="90">
        <v>3.8866666666666667</v>
      </c>
      <c r="L308" s="73">
        <v>16.8</v>
      </c>
      <c r="M308" s="73">
        <v>2.2999999999999998</v>
      </c>
      <c r="N308" s="73">
        <v>23.184000000000001</v>
      </c>
      <c r="O308" s="81" t="s">
        <v>66</v>
      </c>
      <c r="P308" s="64"/>
      <c r="Q308" s="70" t="s">
        <v>66</v>
      </c>
    </row>
    <row r="309" spans="1:17" x14ac:dyDescent="0.2">
      <c r="A309" s="64" t="s">
        <v>22</v>
      </c>
      <c r="B309" s="69">
        <v>2018</v>
      </c>
      <c r="C309" s="64" t="s">
        <v>415</v>
      </c>
      <c r="D309" s="64" t="s">
        <v>2</v>
      </c>
      <c r="E309" s="69" t="s">
        <v>99</v>
      </c>
      <c r="F309" s="82">
        <v>43436</v>
      </c>
      <c r="G309" s="83">
        <v>0.53888888888888886</v>
      </c>
      <c r="H309" s="84">
        <v>8.6505190311418687</v>
      </c>
      <c r="I309" s="81">
        <v>295</v>
      </c>
      <c r="J309" s="90">
        <v>54.351666666666667</v>
      </c>
      <c r="K309" s="90">
        <v>3.4099999999999997</v>
      </c>
      <c r="L309" s="73">
        <v>4.4000000000000004</v>
      </c>
      <c r="M309" s="73">
        <v>1.3</v>
      </c>
      <c r="N309" s="73">
        <v>2.2880000000000003</v>
      </c>
      <c r="O309" s="81" t="s">
        <v>66</v>
      </c>
      <c r="P309" s="64"/>
      <c r="Q309" s="70" t="s">
        <v>66</v>
      </c>
    </row>
    <row r="310" spans="1:17" x14ac:dyDescent="0.2">
      <c r="A310" s="64" t="s">
        <v>22</v>
      </c>
      <c r="B310" s="69">
        <v>2018</v>
      </c>
      <c r="C310" s="64" t="s">
        <v>416</v>
      </c>
      <c r="D310" s="64" t="s">
        <v>2</v>
      </c>
      <c r="E310" s="69" t="s">
        <v>99</v>
      </c>
      <c r="F310" s="82">
        <v>43446</v>
      </c>
      <c r="G310" s="83">
        <v>0.50347222222222221</v>
      </c>
      <c r="H310" s="84">
        <v>5.1903114186851216</v>
      </c>
      <c r="I310" s="81">
        <v>108</v>
      </c>
      <c r="J310" s="90">
        <v>52.12916666666667</v>
      </c>
      <c r="K310" s="90">
        <v>4.1702777777777778</v>
      </c>
      <c r="L310" s="73">
        <v>0.5</v>
      </c>
      <c r="M310" s="73">
        <v>0.5</v>
      </c>
      <c r="N310" s="73">
        <v>0.17499999999999999</v>
      </c>
      <c r="O310" s="81" t="s">
        <v>65</v>
      </c>
      <c r="P310" s="64"/>
      <c r="Q310" s="70" t="s">
        <v>66</v>
      </c>
    </row>
    <row r="311" spans="1:17" x14ac:dyDescent="0.2">
      <c r="A311" s="64" t="s">
        <v>22</v>
      </c>
      <c r="B311" s="69">
        <v>2018</v>
      </c>
      <c r="C311" s="64" t="s">
        <v>417</v>
      </c>
      <c r="D311" s="64" t="s">
        <v>2</v>
      </c>
      <c r="E311" s="69" t="s">
        <v>99</v>
      </c>
      <c r="F311" s="82">
        <v>43448</v>
      </c>
      <c r="G311" s="83">
        <v>0.3972222222222222</v>
      </c>
      <c r="H311" s="84">
        <v>8.6505190311418687</v>
      </c>
      <c r="I311" s="81">
        <v>167</v>
      </c>
      <c r="J311" s="90">
        <v>54.181666666666665</v>
      </c>
      <c r="K311" s="90">
        <v>3.8966666666666665</v>
      </c>
      <c r="L311" s="73">
        <v>3</v>
      </c>
      <c r="M311" s="73">
        <v>0.6</v>
      </c>
      <c r="N311" s="73"/>
      <c r="O311" s="81" t="s">
        <v>66</v>
      </c>
      <c r="P311" s="64"/>
      <c r="Q311" s="70" t="s">
        <v>66</v>
      </c>
    </row>
    <row r="312" spans="1:17" x14ac:dyDescent="0.2">
      <c r="A312" s="64" t="s">
        <v>22</v>
      </c>
      <c r="B312" s="69">
        <v>2018</v>
      </c>
      <c r="C312" s="64" t="s">
        <v>418</v>
      </c>
      <c r="D312" s="64" t="s">
        <v>2</v>
      </c>
      <c r="E312" s="69" t="s">
        <v>99</v>
      </c>
      <c r="F312" s="82">
        <v>43449</v>
      </c>
      <c r="G312" s="83">
        <v>0.47638888888888886</v>
      </c>
      <c r="H312" s="84">
        <v>8.6505190311418687</v>
      </c>
      <c r="I312" s="81">
        <v>134</v>
      </c>
      <c r="J312" s="90">
        <v>54.171388888888885</v>
      </c>
      <c r="K312" s="90">
        <v>4.7052777777777779</v>
      </c>
      <c r="L312" s="73">
        <v>0.8</v>
      </c>
      <c r="M312" s="73">
        <v>0.1</v>
      </c>
      <c r="N312" s="73">
        <v>1.6000000000000004E-2</v>
      </c>
      <c r="O312" s="81" t="s">
        <v>65</v>
      </c>
      <c r="P312" s="64"/>
      <c r="Q312" s="70" t="s">
        <v>66</v>
      </c>
    </row>
    <row r="313" spans="1:17" x14ac:dyDescent="0.2">
      <c r="A313" s="64" t="s">
        <v>22</v>
      </c>
      <c r="B313" s="69">
        <v>2018</v>
      </c>
      <c r="C313" s="64" t="s">
        <v>419</v>
      </c>
      <c r="D313" s="64" t="s">
        <v>2</v>
      </c>
      <c r="E313" s="69" t="s">
        <v>2</v>
      </c>
      <c r="F313" s="82">
        <v>43454</v>
      </c>
      <c r="G313" s="83">
        <v>0.64652777777777781</v>
      </c>
      <c r="H313" s="84">
        <v>8.6505190311418687</v>
      </c>
      <c r="I313" s="81">
        <v>214</v>
      </c>
      <c r="J313" s="90">
        <v>55.12833333333333</v>
      </c>
      <c r="K313" s="90">
        <v>3.6933333333333334</v>
      </c>
      <c r="L313" s="73">
        <v>15.1</v>
      </c>
      <c r="M313" s="73">
        <v>0.1</v>
      </c>
      <c r="N313" s="73">
        <v>0.755</v>
      </c>
      <c r="O313" s="81" t="s">
        <v>65</v>
      </c>
      <c r="P313" s="64"/>
      <c r="Q313" s="70" t="s">
        <v>105</v>
      </c>
    </row>
    <row r="314" spans="1:17" x14ac:dyDescent="0.2">
      <c r="A314" s="64" t="s">
        <v>22</v>
      </c>
      <c r="B314" s="69">
        <v>2018</v>
      </c>
      <c r="C314" s="64" t="s">
        <v>420</v>
      </c>
      <c r="D314" s="64" t="s">
        <v>2</v>
      </c>
      <c r="E314" s="69" t="s">
        <v>2</v>
      </c>
      <c r="F314" s="82">
        <v>43455</v>
      </c>
      <c r="G314" s="83">
        <v>0.32916666666666666</v>
      </c>
      <c r="H314" s="84">
        <v>6.9204152249134951</v>
      </c>
      <c r="I314" s="81">
        <v>132</v>
      </c>
      <c r="J314" s="90">
        <v>53.711111111111116</v>
      </c>
      <c r="K314" s="90">
        <v>3.4302777777777775</v>
      </c>
      <c r="L314" s="73">
        <v>0.6</v>
      </c>
      <c r="M314" s="73">
        <v>0.2</v>
      </c>
      <c r="N314" s="73"/>
      <c r="O314" s="81" t="s">
        <v>66</v>
      </c>
      <c r="P314" s="64"/>
      <c r="Q314" s="70" t="s">
        <v>66</v>
      </c>
    </row>
    <row r="315" spans="1:17" x14ac:dyDescent="0.2">
      <c r="A315" s="64" t="s">
        <v>22</v>
      </c>
      <c r="B315" s="69">
        <v>2018</v>
      </c>
      <c r="C315" s="64" t="s">
        <v>421</v>
      </c>
      <c r="D315" s="64" t="s">
        <v>2</v>
      </c>
      <c r="E315" s="69" t="s">
        <v>99</v>
      </c>
      <c r="F315" s="82">
        <v>43457</v>
      </c>
      <c r="G315" s="83">
        <v>0.6</v>
      </c>
      <c r="H315" s="84"/>
      <c r="I315" s="81"/>
      <c r="J315" s="90">
        <v>53.168055555555554</v>
      </c>
      <c r="K315" s="90">
        <v>3.4533333333333336</v>
      </c>
      <c r="L315" s="73">
        <v>4.0999999999999996</v>
      </c>
      <c r="M315" s="73">
        <v>2.1</v>
      </c>
      <c r="N315" s="73">
        <v>6.4574999999999996</v>
      </c>
      <c r="O315" s="81" t="s">
        <v>66</v>
      </c>
      <c r="P315" s="64"/>
      <c r="Q315" s="70" t="s">
        <v>66</v>
      </c>
    </row>
    <row r="316" spans="1:17" x14ac:dyDescent="0.2">
      <c r="A316" s="64" t="s">
        <v>22</v>
      </c>
      <c r="B316" s="69">
        <v>2018</v>
      </c>
      <c r="C316" s="64" t="s">
        <v>422</v>
      </c>
      <c r="D316" s="64" t="s">
        <v>2</v>
      </c>
      <c r="E316" s="69" t="s">
        <v>99</v>
      </c>
      <c r="F316" s="82">
        <v>43457</v>
      </c>
      <c r="G316" s="83">
        <v>0.62222222222222223</v>
      </c>
      <c r="H316" s="84"/>
      <c r="I316" s="81"/>
      <c r="J316" s="90">
        <v>54.017222222222223</v>
      </c>
      <c r="K316" s="90">
        <v>4.6333333333333329</v>
      </c>
      <c r="L316" s="73">
        <v>12.1</v>
      </c>
      <c r="M316" s="73">
        <v>0.2</v>
      </c>
      <c r="N316" s="73">
        <v>0.48399999999999999</v>
      </c>
      <c r="O316" s="81" t="s">
        <v>65</v>
      </c>
      <c r="P316" s="64"/>
      <c r="Q316" s="70" t="s">
        <v>105</v>
      </c>
    </row>
    <row r="317" spans="1:17" x14ac:dyDescent="0.2">
      <c r="A317" s="64" t="s">
        <v>22</v>
      </c>
      <c r="B317" s="69">
        <v>2018</v>
      </c>
      <c r="C317" s="64" t="s">
        <v>423</v>
      </c>
      <c r="D317" s="64" t="s">
        <v>2</v>
      </c>
      <c r="E317" s="69" t="s">
        <v>99</v>
      </c>
      <c r="F317" s="82">
        <v>43461</v>
      </c>
      <c r="G317" s="83">
        <v>0.52152777777777781</v>
      </c>
      <c r="H317" s="84">
        <v>6.9204152249134951</v>
      </c>
      <c r="I317" s="81">
        <v>287</v>
      </c>
      <c r="J317" s="90">
        <v>53.160555555555554</v>
      </c>
      <c r="K317" s="90">
        <v>4.4652777777777777</v>
      </c>
      <c r="L317" s="73">
        <v>1.3</v>
      </c>
      <c r="M317" s="73">
        <v>0.2</v>
      </c>
      <c r="N317" s="73"/>
      <c r="O317" s="81" t="s">
        <v>66</v>
      </c>
      <c r="P317" s="64"/>
      <c r="Q317" s="70" t="s">
        <v>66</v>
      </c>
    </row>
    <row r="318" spans="1:17" x14ac:dyDescent="0.2">
      <c r="A318" s="64" t="s">
        <v>23</v>
      </c>
      <c r="B318" s="69">
        <v>2018</v>
      </c>
      <c r="C318" s="69" t="s">
        <v>424</v>
      </c>
      <c r="D318" s="69" t="s">
        <v>2</v>
      </c>
      <c r="E318" s="69" t="s">
        <v>99</v>
      </c>
      <c r="F318" s="71">
        <v>43110</v>
      </c>
      <c r="G318" s="72">
        <v>0.44444444444444442</v>
      </c>
      <c r="H318" s="69">
        <v>10</v>
      </c>
      <c r="I318" s="69"/>
      <c r="J318" s="91">
        <v>59.78</v>
      </c>
      <c r="K318" s="91">
        <v>10.6</v>
      </c>
      <c r="L318" s="87">
        <v>0.1</v>
      </c>
      <c r="M318" s="87">
        <v>0.01</v>
      </c>
      <c r="N318" s="87"/>
      <c r="O318" s="87" t="s">
        <v>102</v>
      </c>
      <c r="P318" s="87">
        <v>1E-3</v>
      </c>
      <c r="Q318" s="70" t="s">
        <v>105</v>
      </c>
    </row>
    <row r="319" spans="1:17" x14ac:dyDescent="0.2">
      <c r="A319" s="64" t="s">
        <v>23</v>
      </c>
      <c r="B319" s="69">
        <v>2018</v>
      </c>
      <c r="C319" s="64" t="s">
        <v>425</v>
      </c>
      <c r="D319" s="64" t="s">
        <v>2</v>
      </c>
      <c r="E319" s="69" t="s">
        <v>99</v>
      </c>
      <c r="F319" s="71">
        <v>43160</v>
      </c>
      <c r="G319" s="72">
        <v>0.57500000000000007</v>
      </c>
      <c r="H319" s="69">
        <v>5</v>
      </c>
      <c r="I319" s="69"/>
      <c r="J319" s="90">
        <v>61.9</v>
      </c>
      <c r="K319" s="90">
        <v>5.18</v>
      </c>
      <c r="L319" s="64"/>
      <c r="M319" s="64"/>
      <c r="N319" s="73">
        <v>5.0000000000000001E-3</v>
      </c>
      <c r="O319" s="87" t="s">
        <v>102</v>
      </c>
      <c r="P319" s="70">
        <v>1E-3</v>
      </c>
      <c r="Q319" s="70" t="s">
        <v>66</v>
      </c>
    </row>
    <row r="320" spans="1:17" x14ac:dyDescent="0.2">
      <c r="A320" s="64" t="s">
        <v>23</v>
      </c>
      <c r="B320" s="69">
        <v>2018</v>
      </c>
      <c r="C320" s="64" t="s">
        <v>426</v>
      </c>
      <c r="D320" s="64" t="s">
        <v>2</v>
      </c>
      <c r="E320" s="69" t="s">
        <v>99</v>
      </c>
      <c r="F320" s="71">
        <v>43173</v>
      </c>
      <c r="G320" s="72">
        <v>0.47013888888888888</v>
      </c>
      <c r="H320" s="69">
        <v>10</v>
      </c>
      <c r="I320" s="69">
        <v>60</v>
      </c>
      <c r="J320" s="90">
        <v>62.155999999999999</v>
      </c>
      <c r="K320" s="90">
        <v>5.0727000000000002</v>
      </c>
      <c r="L320" s="64"/>
      <c r="M320" s="64"/>
      <c r="N320" s="73">
        <v>5.4969999999999999</v>
      </c>
      <c r="O320" s="73" t="s">
        <v>102</v>
      </c>
      <c r="P320" s="70">
        <v>0.36299999999999999</v>
      </c>
      <c r="Q320" s="70" t="s">
        <v>66</v>
      </c>
    </row>
    <row r="321" spans="1:17" x14ac:dyDescent="0.2">
      <c r="A321" s="64" t="s">
        <v>23</v>
      </c>
      <c r="B321" s="69">
        <v>2018</v>
      </c>
      <c r="C321" s="64" t="s">
        <v>427</v>
      </c>
      <c r="D321" s="64" t="s">
        <v>2</v>
      </c>
      <c r="E321" s="69" t="s">
        <v>99</v>
      </c>
      <c r="F321" s="71">
        <v>43179</v>
      </c>
      <c r="G321" s="72">
        <v>0.48888888888888887</v>
      </c>
      <c r="H321" s="69"/>
      <c r="I321" s="69"/>
      <c r="J321" s="90">
        <v>57.17</v>
      </c>
      <c r="K321" s="90">
        <v>2.9</v>
      </c>
      <c r="L321" s="64"/>
      <c r="M321" s="64"/>
      <c r="N321" s="73">
        <v>8.0000000000000002E-3</v>
      </c>
      <c r="O321" s="73" t="s">
        <v>102</v>
      </c>
      <c r="P321" s="70">
        <v>2.9999999999999997E-4</v>
      </c>
      <c r="Q321" s="70" t="s">
        <v>105</v>
      </c>
    </row>
    <row r="322" spans="1:17" x14ac:dyDescent="0.2">
      <c r="A322" s="64" t="s">
        <v>23</v>
      </c>
      <c r="B322" s="64">
        <v>2018</v>
      </c>
      <c r="C322" s="64" t="s">
        <v>428</v>
      </c>
      <c r="D322" s="64" t="s">
        <v>2</v>
      </c>
      <c r="E322" s="69" t="s">
        <v>99</v>
      </c>
      <c r="F322" s="71">
        <v>43220</v>
      </c>
      <c r="G322" s="72">
        <v>0.53680555555555554</v>
      </c>
      <c r="H322" s="69"/>
      <c r="I322" s="69"/>
      <c r="J322" s="90">
        <v>60.55</v>
      </c>
      <c r="K322" s="90">
        <v>3.15</v>
      </c>
      <c r="L322" s="73">
        <v>4</v>
      </c>
      <c r="M322" s="73">
        <v>0.1</v>
      </c>
      <c r="N322" s="73">
        <v>0.4</v>
      </c>
      <c r="O322" s="73" t="s">
        <v>102</v>
      </c>
      <c r="P322" s="70">
        <v>0.02</v>
      </c>
      <c r="Q322" s="70" t="s">
        <v>158</v>
      </c>
    </row>
    <row r="323" spans="1:17" x14ac:dyDescent="0.2">
      <c r="A323" s="64" t="s">
        <v>23</v>
      </c>
      <c r="B323" s="64">
        <v>2018</v>
      </c>
      <c r="C323" s="64" t="s">
        <v>429</v>
      </c>
      <c r="D323" s="64" t="s">
        <v>2</v>
      </c>
      <c r="E323" s="69" t="s">
        <v>99</v>
      </c>
      <c r="F323" s="71">
        <v>43204</v>
      </c>
      <c r="G323" s="72">
        <v>0.68472222222222223</v>
      </c>
      <c r="H323" s="69"/>
      <c r="I323" s="69"/>
      <c r="J323" s="90">
        <v>62.35</v>
      </c>
      <c r="K323" s="90">
        <v>5.9</v>
      </c>
      <c r="L323" s="73">
        <v>0.5</v>
      </c>
      <c r="M323" s="73">
        <v>0.2</v>
      </c>
      <c r="N323" s="73">
        <v>7.0000000000000007E-2</v>
      </c>
      <c r="O323" s="73" t="s">
        <v>102</v>
      </c>
      <c r="P323" s="70">
        <v>0.02</v>
      </c>
      <c r="Q323" s="70" t="s">
        <v>66</v>
      </c>
    </row>
    <row r="324" spans="1:17" x14ac:dyDescent="0.2">
      <c r="A324" s="64" t="s">
        <v>23</v>
      </c>
      <c r="B324" s="64">
        <v>2018</v>
      </c>
      <c r="C324" s="64" t="s">
        <v>430</v>
      </c>
      <c r="D324" s="64" t="s">
        <v>2</v>
      </c>
      <c r="E324" s="69" t="s">
        <v>99</v>
      </c>
      <c r="F324" s="71">
        <v>43292</v>
      </c>
      <c r="G324" s="72">
        <v>0.43055555555555558</v>
      </c>
      <c r="H324" s="69"/>
      <c r="I324" s="69"/>
      <c r="J324" s="90">
        <v>59.2</v>
      </c>
      <c r="K324" s="90">
        <v>5.3</v>
      </c>
      <c r="L324" s="73">
        <v>1</v>
      </c>
      <c r="M324" s="73">
        <v>0.1</v>
      </c>
      <c r="N324" s="73">
        <v>0.1</v>
      </c>
      <c r="O324" s="73" t="s">
        <v>102</v>
      </c>
      <c r="P324" s="70">
        <v>0.01</v>
      </c>
      <c r="Q324" s="70" t="s">
        <v>105</v>
      </c>
    </row>
    <row r="325" spans="1:17" x14ac:dyDescent="0.2">
      <c r="A325" s="64" t="s">
        <v>23</v>
      </c>
      <c r="B325" s="64">
        <v>2018</v>
      </c>
      <c r="C325" s="64" t="s">
        <v>431</v>
      </c>
      <c r="D325" s="64" t="s">
        <v>2</v>
      </c>
      <c r="E325" s="69" t="s">
        <v>99</v>
      </c>
      <c r="F325" s="71">
        <v>43297</v>
      </c>
      <c r="G325" s="72">
        <v>0.61527777777777781</v>
      </c>
      <c r="H325" s="69"/>
      <c r="I325" s="69"/>
      <c r="J325" s="90">
        <v>62.46</v>
      </c>
      <c r="K325" s="90">
        <v>6.13</v>
      </c>
      <c r="L325" s="73">
        <v>0.03</v>
      </c>
      <c r="M325" s="73">
        <v>0.02</v>
      </c>
      <c r="N325" s="73">
        <v>2.3999999999999998E-3</v>
      </c>
      <c r="O325" s="73" t="s">
        <v>102</v>
      </c>
      <c r="P325" s="70">
        <v>1E-3</v>
      </c>
      <c r="Q325" s="70" t="s">
        <v>105</v>
      </c>
    </row>
    <row r="326" spans="1:17" x14ac:dyDescent="0.2">
      <c r="A326" s="64" t="s">
        <v>23</v>
      </c>
      <c r="B326" s="64">
        <v>2018</v>
      </c>
      <c r="C326" s="64" t="s">
        <v>432</v>
      </c>
      <c r="D326" s="64" t="s">
        <v>2</v>
      </c>
      <c r="E326" s="69" t="s">
        <v>99</v>
      </c>
      <c r="F326" s="71">
        <v>43298</v>
      </c>
      <c r="G326" s="72">
        <v>0.38611111111111113</v>
      </c>
      <c r="H326" s="69"/>
      <c r="I326" s="69"/>
      <c r="J326" s="90">
        <v>62.46</v>
      </c>
      <c r="K326" s="90">
        <v>6.13</v>
      </c>
      <c r="L326" s="73">
        <v>0.01</v>
      </c>
      <c r="M326" s="73">
        <v>0.01</v>
      </c>
      <c r="N326" s="73">
        <v>1E-3</v>
      </c>
      <c r="O326" s="73" t="s">
        <v>102</v>
      </c>
      <c r="P326" s="70">
        <v>1E-3</v>
      </c>
      <c r="Q326" s="70" t="s">
        <v>105</v>
      </c>
    </row>
    <row r="327" spans="1:17" x14ac:dyDescent="0.2">
      <c r="A327" s="64" t="s">
        <v>23</v>
      </c>
      <c r="B327" s="64">
        <v>2018</v>
      </c>
      <c r="C327" s="64" t="s">
        <v>433</v>
      </c>
      <c r="D327" s="64" t="s">
        <v>2</v>
      </c>
      <c r="E327" s="69" t="s">
        <v>99</v>
      </c>
      <c r="F327" s="71">
        <v>43304</v>
      </c>
      <c r="G327" s="72">
        <v>0.52083333333333337</v>
      </c>
      <c r="H327" s="69">
        <v>5</v>
      </c>
      <c r="I327" s="64"/>
      <c r="J327" s="90">
        <v>62.6</v>
      </c>
      <c r="K327" s="90">
        <v>6.13</v>
      </c>
      <c r="L327" s="73">
        <v>0.2</v>
      </c>
      <c r="M327" s="64"/>
      <c r="N327" s="73">
        <v>2E-3</v>
      </c>
      <c r="O327" s="73" t="s">
        <v>102</v>
      </c>
      <c r="P327" s="70">
        <v>1E-3</v>
      </c>
      <c r="Q327" s="70" t="s">
        <v>105</v>
      </c>
    </row>
    <row r="328" spans="1:17" x14ac:dyDescent="0.2">
      <c r="A328" s="64" t="s">
        <v>23</v>
      </c>
      <c r="B328" s="64">
        <v>2018</v>
      </c>
      <c r="C328" s="64" t="s">
        <v>434</v>
      </c>
      <c r="D328" s="64" t="s">
        <v>2</v>
      </c>
      <c r="E328" s="69" t="s">
        <v>99</v>
      </c>
      <c r="F328" s="71">
        <v>43320</v>
      </c>
      <c r="G328" s="72">
        <v>0.41666666666666669</v>
      </c>
      <c r="H328" s="69">
        <v>6</v>
      </c>
      <c r="I328" s="69"/>
      <c r="J328" s="90">
        <v>62.46</v>
      </c>
      <c r="K328" s="90">
        <v>6.13</v>
      </c>
      <c r="L328" s="73">
        <v>0.3</v>
      </c>
      <c r="M328" s="73">
        <v>0.01</v>
      </c>
      <c r="N328" s="73">
        <v>1.1999999999999999E-3</v>
      </c>
      <c r="O328" s="73" t="s">
        <v>102</v>
      </c>
      <c r="P328" s="70">
        <v>1E-3</v>
      </c>
      <c r="Q328" s="70" t="s">
        <v>105</v>
      </c>
    </row>
    <row r="329" spans="1:17" x14ac:dyDescent="0.2">
      <c r="A329" s="64" t="s">
        <v>23</v>
      </c>
      <c r="B329" s="64">
        <v>2018</v>
      </c>
      <c r="C329" s="64" t="s">
        <v>435</v>
      </c>
      <c r="D329" s="64" t="s">
        <v>2</v>
      </c>
      <c r="E329" s="69" t="s">
        <v>99</v>
      </c>
      <c r="F329" s="71">
        <v>43332</v>
      </c>
      <c r="G329" s="72">
        <v>0.5229166666666667</v>
      </c>
      <c r="H329" s="69">
        <v>10</v>
      </c>
      <c r="I329" s="69">
        <v>270</v>
      </c>
      <c r="J329" s="90">
        <v>57.17</v>
      </c>
      <c r="K329" s="90">
        <v>2.88</v>
      </c>
      <c r="L329" s="73">
        <v>4</v>
      </c>
      <c r="M329" s="73">
        <v>0.2</v>
      </c>
      <c r="N329" s="73">
        <v>0.32</v>
      </c>
      <c r="O329" s="73" t="s">
        <v>102</v>
      </c>
      <c r="P329" s="70">
        <v>2.9000000000000001E-2</v>
      </c>
      <c r="Q329" s="70" t="s">
        <v>158</v>
      </c>
    </row>
    <row r="330" spans="1:17" x14ac:dyDescent="0.2">
      <c r="A330" s="64" t="s">
        <v>23</v>
      </c>
      <c r="B330" s="64">
        <v>2018</v>
      </c>
      <c r="C330" s="64" t="s">
        <v>436</v>
      </c>
      <c r="D330" s="64" t="s">
        <v>2</v>
      </c>
      <c r="E330" s="69" t="s">
        <v>99</v>
      </c>
      <c r="F330" s="71">
        <v>43333</v>
      </c>
      <c r="G330" s="72">
        <v>0.42083333333333334</v>
      </c>
      <c r="H330" s="69">
        <v>5</v>
      </c>
      <c r="I330" s="69"/>
      <c r="J330" s="90">
        <v>61.9</v>
      </c>
      <c r="K330" s="90">
        <v>5.1639999999999997</v>
      </c>
      <c r="L330" s="73">
        <v>1E-3</v>
      </c>
      <c r="M330" s="73">
        <v>1E-3</v>
      </c>
      <c r="N330" s="73">
        <v>1.0000000000000001E-5</v>
      </c>
      <c r="O330" s="73" t="s">
        <v>102</v>
      </c>
      <c r="P330" s="70">
        <v>1E-3</v>
      </c>
      <c r="Q330" s="70" t="s">
        <v>105</v>
      </c>
    </row>
    <row r="331" spans="1:17" x14ac:dyDescent="0.2">
      <c r="A331" s="64" t="s">
        <v>23</v>
      </c>
      <c r="B331" s="64">
        <v>2018</v>
      </c>
      <c r="C331" s="64" t="s">
        <v>437</v>
      </c>
      <c r="D331" s="64" t="s">
        <v>2</v>
      </c>
      <c r="E331" s="69" t="s">
        <v>99</v>
      </c>
      <c r="F331" s="71">
        <v>43339</v>
      </c>
      <c r="G331" s="72">
        <v>0.46875</v>
      </c>
      <c r="H331" s="69"/>
      <c r="I331" s="69"/>
      <c r="J331" s="90">
        <v>59.9816</v>
      </c>
      <c r="K331" s="90">
        <v>11.211600000000001</v>
      </c>
      <c r="L331" s="73">
        <v>5</v>
      </c>
      <c r="M331" s="73">
        <v>5.0000000000000001E-3</v>
      </c>
      <c r="N331" s="73">
        <v>1.2999999999999999E-2</v>
      </c>
      <c r="O331" s="73" t="s">
        <v>102</v>
      </c>
      <c r="P331" s="70">
        <v>2E-3</v>
      </c>
      <c r="Q331" s="70" t="s">
        <v>438</v>
      </c>
    </row>
    <row r="332" spans="1:17" x14ac:dyDescent="0.2">
      <c r="A332" s="64" t="s">
        <v>23</v>
      </c>
      <c r="B332" s="64">
        <v>2018</v>
      </c>
      <c r="C332" s="64" t="s">
        <v>439</v>
      </c>
      <c r="D332" s="64" t="s">
        <v>2</v>
      </c>
      <c r="E332" s="69" t="s">
        <v>99</v>
      </c>
      <c r="F332" s="71">
        <v>43343</v>
      </c>
      <c r="G332" s="72">
        <v>0.43958333333333338</v>
      </c>
      <c r="H332" s="69">
        <v>5</v>
      </c>
      <c r="I332" s="69"/>
      <c r="J332" s="90">
        <v>58</v>
      </c>
      <c r="K332" s="90">
        <v>7.5</v>
      </c>
      <c r="L332" s="73">
        <v>1.8</v>
      </c>
      <c r="M332" s="73">
        <v>0.05</v>
      </c>
      <c r="N332" s="73">
        <v>5.3999999999999999E-2</v>
      </c>
      <c r="O332" s="73" t="s">
        <v>102</v>
      </c>
      <c r="P332" s="70">
        <v>2E-3</v>
      </c>
      <c r="Q332" s="70" t="s">
        <v>66</v>
      </c>
    </row>
    <row r="333" spans="1:17" x14ac:dyDescent="0.2">
      <c r="A333" s="64" t="s">
        <v>23</v>
      </c>
      <c r="B333" s="64">
        <v>2018</v>
      </c>
      <c r="C333" s="64" t="s">
        <v>440</v>
      </c>
      <c r="D333" s="64" t="s">
        <v>2</v>
      </c>
      <c r="E333" s="69" t="s">
        <v>99</v>
      </c>
      <c r="F333" s="71">
        <v>43412</v>
      </c>
      <c r="G333" s="72">
        <v>0.27083333333333331</v>
      </c>
      <c r="H333" s="64">
        <v>5</v>
      </c>
      <c r="I333" s="64">
        <v>170</v>
      </c>
      <c r="J333" s="90">
        <v>60.6</v>
      </c>
      <c r="K333" s="90">
        <v>4.8499999999999996</v>
      </c>
      <c r="L333" s="73">
        <v>5.5</v>
      </c>
      <c r="M333" s="73">
        <v>0.2</v>
      </c>
      <c r="N333" s="73">
        <v>1.1000000000000001</v>
      </c>
      <c r="O333" s="73" t="s">
        <v>102</v>
      </c>
      <c r="P333" s="70">
        <v>0.191</v>
      </c>
      <c r="Q333" s="70" t="s">
        <v>105</v>
      </c>
    </row>
    <row r="334" spans="1:17" x14ac:dyDescent="0.2">
      <c r="A334" s="64" t="s">
        <v>23</v>
      </c>
      <c r="B334" s="64">
        <v>2018</v>
      </c>
      <c r="C334" s="64" t="s">
        <v>441</v>
      </c>
      <c r="D334" s="64" t="s">
        <v>2</v>
      </c>
      <c r="E334" s="69" t="s">
        <v>99</v>
      </c>
      <c r="F334" s="71">
        <v>43412</v>
      </c>
      <c r="G334" s="72">
        <v>0.42430555555555555</v>
      </c>
      <c r="H334" s="74">
        <v>5</v>
      </c>
      <c r="I334" s="74">
        <v>170</v>
      </c>
      <c r="J334" s="90">
        <v>60.6</v>
      </c>
      <c r="K334" s="90">
        <v>4.8499999999999996</v>
      </c>
      <c r="L334" s="73">
        <v>5</v>
      </c>
      <c r="M334" s="73">
        <v>0.4</v>
      </c>
      <c r="N334" s="73">
        <v>2</v>
      </c>
      <c r="O334" s="73" t="s">
        <v>102</v>
      </c>
      <c r="P334" s="70">
        <v>0.34699999999999998</v>
      </c>
      <c r="Q334" s="70" t="s">
        <v>105</v>
      </c>
    </row>
    <row r="335" spans="1:17" x14ac:dyDescent="0.2">
      <c r="A335" s="64" t="s">
        <v>23</v>
      </c>
      <c r="B335" s="64">
        <v>2018</v>
      </c>
      <c r="C335" s="64" t="s">
        <v>442</v>
      </c>
      <c r="D335" s="64" t="s">
        <v>2</v>
      </c>
      <c r="E335" s="69" t="s">
        <v>99</v>
      </c>
      <c r="F335" s="71">
        <v>43412</v>
      </c>
      <c r="G335" s="72">
        <v>0.64583333333333337</v>
      </c>
      <c r="H335" s="69"/>
      <c r="I335" s="69"/>
      <c r="J335" s="90">
        <v>60.6</v>
      </c>
      <c r="K335" s="90">
        <v>4.8499999999999996</v>
      </c>
      <c r="L335" s="73">
        <v>8</v>
      </c>
      <c r="M335" s="73">
        <v>0.4</v>
      </c>
      <c r="N335" s="73">
        <v>1.6</v>
      </c>
      <c r="O335" s="73" t="s">
        <v>102</v>
      </c>
      <c r="P335" s="70">
        <v>0.35499999999999998</v>
      </c>
      <c r="Q335" s="70" t="s">
        <v>105</v>
      </c>
    </row>
    <row r="336" spans="1:17" x14ac:dyDescent="0.2">
      <c r="A336" s="64" t="s">
        <v>23</v>
      </c>
      <c r="B336" s="64">
        <v>2018</v>
      </c>
      <c r="C336" s="64" t="s">
        <v>443</v>
      </c>
      <c r="D336" s="64" t="s">
        <v>2</v>
      </c>
      <c r="E336" s="69" t="s">
        <v>99</v>
      </c>
      <c r="F336" s="71">
        <v>43431</v>
      </c>
      <c r="G336" s="72">
        <v>0.52083333333333337</v>
      </c>
      <c r="H336" s="64"/>
      <c r="I336" s="64"/>
      <c r="J336" s="90" t="s">
        <v>444</v>
      </c>
      <c r="K336" s="90">
        <v>5.09</v>
      </c>
      <c r="L336" s="64"/>
      <c r="M336" s="64"/>
      <c r="N336" s="73">
        <v>0.17</v>
      </c>
      <c r="O336" s="73" t="s">
        <v>102</v>
      </c>
      <c r="P336" s="70">
        <v>5.1999999999999998E-2</v>
      </c>
      <c r="Q336" s="70" t="s">
        <v>105</v>
      </c>
    </row>
    <row r="337" spans="1:17" x14ac:dyDescent="0.2">
      <c r="A337" s="64" t="s">
        <v>24</v>
      </c>
      <c r="B337" s="69">
        <v>2018</v>
      </c>
      <c r="C337" s="64" t="s">
        <v>445</v>
      </c>
      <c r="D337" s="64" t="s">
        <v>2</v>
      </c>
      <c r="E337" s="64" t="s">
        <v>2</v>
      </c>
      <c r="F337" s="71" t="s">
        <v>446</v>
      </c>
      <c r="G337" s="72" t="s">
        <v>536</v>
      </c>
      <c r="H337" s="74"/>
      <c r="I337" s="74"/>
      <c r="J337" s="90">
        <v>58.351500000000001</v>
      </c>
      <c r="K337" s="90">
        <v>11.282</v>
      </c>
      <c r="L337" s="73">
        <v>0.65</v>
      </c>
      <c r="M337" s="73">
        <v>2.5000000000000001E-2</v>
      </c>
      <c r="N337" s="73">
        <v>1.6E-2</v>
      </c>
      <c r="O337" s="73" t="s">
        <v>102</v>
      </c>
      <c r="P337" s="70">
        <v>4.4000000000000003E-3</v>
      </c>
      <c r="Q337" s="70" t="s">
        <v>66</v>
      </c>
    </row>
    <row r="338" spans="1:17" x14ac:dyDescent="0.2">
      <c r="A338" s="64" t="s">
        <v>24</v>
      </c>
      <c r="B338" s="69">
        <v>2018</v>
      </c>
      <c r="C338" s="64" t="s">
        <v>447</v>
      </c>
      <c r="D338" s="64" t="s">
        <v>2</v>
      </c>
      <c r="E338" s="64" t="s">
        <v>99</v>
      </c>
      <c r="F338" s="71" t="s">
        <v>448</v>
      </c>
      <c r="G338" s="72" t="s">
        <v>537</v>
      </c>
      <c r="H338" s="64"/>
      <c r="I338" s="64"/>
      <c r="J338" s="90">
        <v>58.662833333333332</v>
      </c>
      <c r="K338" s="90">
        <v>10.3935</v>
      </c>
      <c r="L338" s="73">
        <v>8.5</v>
      </c>
      <c r="M338" s="73">
        <v>0.45</v>
      </c>
      <c r="N338" s="73">
        <v>3.8250000000000002</v>
      </c>
      <c r="O338" s="73" t="s">
        <v>66</v>
      </c>
      <c r="P338" s="70"/>
      <c r="Q338" s="70" t="s">
        <v>66</v>
      </c>
    </row>
    <row r="339" spans="1:17" x14ac:dyDescent="0.2">
      <c r="A339" s="64" t="s">
        <v>24</v>
      </c>
      <c r="B339" s="69">
        <v>2018</v>
      </c>
      <c r="C339" s="64" t="s">
        <v>449</v>
      </c>
      <c r="D339" s="64" t="s">
        <v>2</v>
      </c>
      <c r="E339" s="64" t="s">
        <v>99</v>
      </c>
      <c r="F339" s="71" t="s">
        <v>450</v>
      </c>
      <c r="G339" s="72" t="s">
        <v>538</v>
      </c>
      <c r="H339" s="64"/>
      <c r="I339" s="64"/>
      <c r="J339" s="90">
        <v>58.3</v>
      </c>
      <c r="K339" s="90">
        <v>10.6</v>
      </c>
      <c r="L339" s="73">
        <v>5</v>
      </c>
      <c r="M339" s="73">
        <v>1.4999999999999999E-2</v>
      </c>
      <c r="N339" s="73">
        <v>7.4999999999999997E-2</v>
      </c>
      <c r="O339" s="73" t="s">
        <v>102</v>
      </c>
      <c r="P339" s="70">
        <v>9.4E-2</v>
      </c>
      <c r="Q339" s="70" t="s">
        <v>66</v>
      </c>
    </row>
    <row r="340" spans="1:17" x14ac:dyDescent="0.2">
      <c r="A340" s="64" t="s">
        <v>24</v>
      </c>
      <c r="B340" s="69">
        <v>2018</v>
      </c>
      <c r="C340" s="64" t="s">
        <v>451</v>
      </c>
      <c r="D340" s="64" t="s">
        <v>2</v>
      </c>
      <c r="E340" s="64" t="s">
        <v>99</v>
      </c>
      <c r="F340" s="71" t="s">
        <v>452</v>
      </c>
      <c r="G340" s="72" t="s">
        <v>539</v>
      </c>
      <c r="H340" s="64"/>
      <c r="I340" s="64"/>
      <c r="J340" s="90">
        <v>58.61716666666667</v>
      </c>
      <c r="K340" s="90">
        <v>10.370666666666667</v>
      </c>
      <c r="L340" s="73">
        <v>1.8</v>
      </c>
      <c r="M340" s="73">
        <v>0.5</v>
      </c>
      <c r="N340" s="73">
        <v>0.9</v>
      </c>
      <c r="O340" s="73" t="s">
        <v>66</v>
      </c>
      <c r="P340" s="70"/>
      <c r="Q340" s="70" t="s">
        <v>66</v>
      </c>
    </row>
    <row r="341" spans="1:17" x14ac:dyDescent="0.2">
      <c r="A341" s="64" t="s">
        <v>24</v>
      </c>
      <c r="B341" s="69">
        <v>2018</v>
      </c>
      <c r="C341" s="64" t="s">
        <v>453</v>
      </c>
      <c r="D341" s="64" t="s">
        <v>2</v>
      </c>
      <c r="E341" s="64" t="s">
        <v>99</v>
      </c>
      <c r="F341" s="71" t="s">
        <v>452</v>
      </c>
      <c r="G341" s="72" t="s">
        <v>540</v>
      </c>
      <c r="H341" s="64"/>
      <c r="I341" s="64"/>
      <c r="J341" s="90">
        <v>58.851500000000001</v>
      </c>
      <c r="K341" s="90">
        <v>10.636833333333334</v>
      </c>
      <c r="L341" s="73">
        <v>1.8</v>
      </c>
      <c r="M341" s="73">
        <v>0.4</v>
      </c>
      <c r="N341" s="73">
        <v>0.72000000000000008</v>
      </c>
      <c r="O341" s="73" t="s">
        <v>66</v>
      </c>
      <c r="P341" s="70"/>
      <c r="Q341" s="70" t="s">
        <v>66</v>
      </c>
    </row>
    <row r="342" spans="1:17" x14ac:dyDescent="0.2">
      <c r="A342" s="64" t="s">
        <v>24</v>
      </c>
      <c r="B342" s="69">
        <v>2018</v>
      </c>
      <c r="C342" s="64" t="s">
        <v>454</v>
      </c>
      <c r="D342" s="64" t="s">
        <v>2</v>
      </c>
      <c r="E342" s="64" t="s">
        <v>99</v>
      </c>
      <c r="F342" s="71" t="s">
        <v>455</v>
      </c>
      <c r="G342" s="72" t="s">
        <v>541</v>
      </c>
      <c r="H342" s="64"/>
      <c r="I342" s="64"/>
      <c r="J342" s="90">
        <v>57.81583333333333</v>
      </c>
      <c r="K342" s="90">
        <v>11.074333333333334</v>
      </c>
      <c r="L342" s="73">
        <v>2.7</v>
      </c>
      <c r="M342" s="73">
        <v>0.8</v>
      </c>
      <c r="N342" s="73">
        <v>2.16</v>
      </c>
      <c r="O342" s="73" t="s">
        <v>66</v>
      </c>
      <c r="P342" s="70"/>
      <c r="Q342" s="70" t="s">
        <v>66</v>
      </c>
    </row>
    <row r="343" spans="1:17" x14ac:dyDescent="0.2">
      <c r="A343" s="64" t="s">
        <v>24</v>
      </c>
      <c r="B343" s="69">
        <v>2018</v>
      </c>
      <c r="C343" s="64" t="s">
        <v>456</v>
      </c>
      <c r="D343" s="64" t="s">
        <v>2</v>
      </c>
      <c r="E343" s="64" t="s">
        <v>99</v>
      </c>
      <c r="F343" s="71" t="s">
        <v>457</v>
      </c>
      <c r="G343" s="72" t="s">
        <v>542</v>
      </c>
      <c r="H343" s="64"/>
      <c r="I343" s="64"/>
      <c r="J343" s="90">
        <v>58.560166666666667</v>
      </c>
      <c r="K343" s="90">
        <v>10.333833333333333</v>
      </c>
      <c r="L343" s="73">
        <v>7.5</v>
      </c>
      <c r="M343" s="73">
        <v>0.4</v>
      </c>
      <c r="N343" s="73">
        <v>3</v>
      </c>
      <c r="O343" s="73" t="s">
        <v>66</v>
      </c>
      <c r="P343" s="70"/>
      <c r="Q343" s="70" t="s">
        <v>66</v>
      </c>
    </row>
    <row r="344" spans="1:17" x14ac:dyDescent="0.2">
      <c r="A344" s="64" t="s">
        <v>24</v>
      </c>
      <c r="B344" s="69">
        <v>2018</v>
      </c>
      <c r="C344" s="64" t="s">
        <v>458</v>
      </c>
      <c r="D344" s="64" t="s">
        <v>2</v>
      </c>
      <c r="E344" s="64" t="s">
        <v>99</v>
      </c>
      <c r="F344" s="71" t="s">
        <v>459</v>
      </c>
      <c r="G344" s="72" t="s">
        <v>543</v>
      </c>
      <c r="H344" s="64"/>
      <c r="I344" s="64"/>
      <c r="J344" s="90">
        <v>57.910833333333336</v>
      </c>
      <c r="K344" s="90">
        <v>11.187666666666667</v>
      </c>
      <c r="L344" s="73">
        <v>9.1999999999999993</v>
      </c>
      <c r="M344" s="73">
        <v>1.4999999999999999E-2</v>
      </c>
      <c r="N344" s="73">
        <v>0.13799999999999998</v>
      </c>
      <c r="O344" s="73" t="s">
        <v>102</v>
      </c>
      <c r="P344" s="70">
        <v>1.26E-2</v>
      </c>
      <c r="Q344" s="70" t="s">
        <v>438</v>
      </c>
    </row>
    <row r="345" spans="1:17" x14ac:dyDescent="0.2">
      <c r="A345" s="64" t="s">
        <v>24</v>
      </c>
      <c r="B345" s="69">
        <v>2018</v>
      </c>
      <c r="C345" s="64" t="s">
        <v>460</v>
      </c>
      <c r="D345" s="64" t="s">
        <v>2</v>
      </c>
      <c r="E345" s="64" t="s">
        <v>99</v>
      </c>
      <c r="F345" s="71" t="s">
        <v>461</v>
      </c>
      <c r="G345" s="72" t="s">
        <v>544</v>
      </c>
      <c r="H345" s="64"/>
      <c r="I345" s="64"/>
      <c r="J345" s="90">
        <v>57.910833333333336</v>
      </c>
      <c r="K345" s="90">
        <v>11.187666666666667</v>
      </c>
      <c r="L345" s="73">
        <v>5</v>
      </c>
      <c r="M345" s="73">
        <v>1.5E-3</v>
      </c>
      <c r="N345" s="73">
        <v>7.4999999999999997E-3</v>
      </c>
      <c r="O345" s="73" t="s">
        <v>102</v>
      </c>
      <c r="P345" s="70">
        <v>8.5000000000000006E-2</v>
      </c>
      <c r="Q345" s="70" t="s">
        <v>438</v>
      </c>
    </row>
    <row r="346" spans="1:17" x14ac:dyDescent="0.2">
      <c r="A346" s="64" t="s">
        <v>24</v>
      </c>
      <c r="B346" s="69">
        <v>2018</v>
      </c>
      <c r="C346" s="64" t="s">
        <v>545</v>
      </c>
      <c r="D346" s="64" t="s">
        <v>2</v>
      </c>
      <c r="E346" s="64" t="s">
        <v>99</v>
      </c>
      <c r="F346" s="71" t="s">
        <v>546</v>
      </c>
      <c r="G346" s="72" t="s">
        <v>547</v>
      </c>
      <c r="H346" s="64"/>
      <c r="I346" s="64"/>
      <c r="J346" s="90">
        <v>55.920666666666669</v>
      </c>
      <c r="K346" s="90">
        <v>16.466666666666665</v>
      </c>
      <c r="L346" s="73">
        <v>2.7</v>
      </c>
      <c r="M346" s="73">
        <v>1</v>
      </c>
      <c r="N346" s="73">
        <v>2.7</v>
      </c>
      <c r="O346" s="73" t="s">
        <v>102</v>
      </c>
      <c r="P346" s="70">
        <v>2</v>
      </c>
      <c r="Q346" s="70" t="s">
        <v>66</v>
      </c>
    </row>
    <row r="347" spans="1:17" x14ac:dyDescent="0.2">
      <c r="A347" s="64" t="s">
        <v>24</v>
      </c>
      <c r="B347" s="69">
        <v>2018</v>
      </c>
      <c r="C347" s="64" t="s">
        <v>462</v>
      </c>
      <c r="D347" s="64" t="s">
        <v>2</v>
      </c>
      <c r="E347" s="64" t="s">
        <v>99</v>
      </c>
      <c r="F347" s="71" t="s">
        <v>463</v>
      </c>
      <c r="G347" s="72" t="s">
        <v>548</v>
      </c>
      <c r="H347" s="64"/>
      <c r="I347" s="64"/>
      <c r="J347" s="90">
        <v>57.783333333333331</v>
      </c>
      <c r="K347" s="90">
        <v>11.1</v>
      </c>
      <c r="L347" s="73">
        <v>5.4</v>
      </c>
      <c r="M347" s="73">
        <v>0.5</v>
      </c>
      <c r="N347" s="73">
        <v>2.7</v>
      </c>
      <c r="O347" s="73" t="s">
        <v>66</v>
      </c>
      <c r="P347" s="70"/>
      <c r="Q347" s="70" t="s">
        <v>66</v>
      </c>
    </row>
    <row r="348" spans="1:17" x14ac:dyDescent="0.2">
      <c r="A348" s="64" t="s">
        <v>24</v>
      </c>
      <c r="B348" s="69">
        <v>2018</v>
      </c>
      <c r="C348" s="64" t="s">
        <v>464</v>
      </c>
      <c r="D348" s="64" t="s">
        <v>2</v>
      </c>
      <c r="E348" s="64" t="s">
        <v>99</v>
      </c>
      <c r="F348" s="71" t="s">
        <v>465</v>
      </c>
      <c r="G348" s="72" t="s">
        <v>549</v>
      </c>
      <c r="H348" s="64"/>
      <c r="I348" s="64"/>
      <c r="J348" s="90">
        <v>57.939329999999998</v>
      </c>
      <c r="K348" s="90">
        <v>11.0983</v>
      </c>
      <c r="L348" s="73">
        <v>10.6</v>
      </c>
      <c r="M348" s="73">
        <v>0.9</v>
      </c>
      <c r="N348" s="73">
        <v>9.5399999999999991</v>
      </c>
      <c r="O348" s="73" t="s">
        <v>66</v>
      </c>
      <c r="P348" s="70"/>
      <c r="Q348" s="70" t="s">
        <v>66</v>
      </c>
    </row>
    <row r="349" spans="1:17" x14ac:dyDescent="0.2">
      <c r="A349" s="64" t="s">
        <v>24</v>
      </c>
      <c r="B349" s="69">
        <v>2018</v>
      </c>
      <c r="C349" s="64" t="s">
        <v>466</v>
      </c>
      <c r="D349" s="64" t="s">
        <v>2</v>
      </c>
      <c r="E349" s="64" t="s">
        <v>99</v>
      </c>
      <c r="F349" s="71" t="s">
        <v>467</v>
      </c>
      <c r="G349" s="72" t="s">
        <v>550</v>
      </c>
      <c r="H349" s="64"/>
      <c r="I349" s="64"/>
      <c r="J349" s="90">
        <v>58.11</v>
      </c>
      <c r="K349" s="90">
        <v>11.0883</v>
      </c>
      <c r="L349" s="73">
        <v>7.4</v>
      </c>
      <c r="M349" s="73">
        <v>0.3</v>
      </c>
      <c r="N349" s="73">
        <v>2.2200000000000002</v>
      </c>
      <c r="O349" s="73" t="s">
        <v>66</v>
      </c>
      <c r="P349" s="70"/>
      <c r="Q349" s="70" t="s">
        <v>66</v>
      </c>
    </row>
    <row r="350" spans="1:17" x14ac:dyDescent="0.2">
      <c r="A350" s="64" t="s">
        <v>24</v>
      </c>
      <c r="B350" s="69">
        <v>2018</v>
      </c>
      <c r="C350" s="64" t="s">
        <v>468</v>
      </c>
      <c r="D350" s="64" t="s">
        <v>2</v>
      </c>
      <c r="E350" s="64" t="s">
        <v>99</v>
      </c>
      <c r="F350" s="71" t="s">
        <v>469</v>
      </c>
      <c r="G350" s="72" t="s">
        <v>551</v>
      </c>
      <c r="H350" s="64"/>
      <c r="I350" s="64"/>
      <c r="J350" s="90">
        <v>58.116700000000002</v>
      </c>
      <c r="K350" s="90">
        <v>11.283300000000001</v>
      </c>
      <c r="L350" s="73">
        <v>5</v>
      </c>
      <c r="M350" s="73">
        <v>1.5</v>
      </c>
      <c r="N350" s="73">
        <v>7.5</v>
      </c>
      <c r="O350" s="73" t="s">
        <v>102</v>
      </c>
      <c r="P350" s="70">
        <v>3.0000000000000001E-3</v>
      </c>
      <c r="Q350" s="70" t="s">
        <v>66</v>
      </c>
    </row>
    <row r="351" spans="1:17" x14ac:dyDescent="0.2">
      <c r="A351" s="64" t="s">
        <v>24</v>
      </c>
      <c r="B351" s="69">
        <v>2018</v>
      </c>
      <c r="C351" s="64" t="s">
        <v>470</v>
      </c>
      <c r="D351" s="64" t="s">
        <v>2</v>
      </c>
      <c r="E351" s="64" t="s">
        <v>99</v>
      </c>
      <c r="F351" s="71" t="s">
        <v>471</v>
      </c>
      <c r="G351" s="72" t="s">
        <v>552</v>
      </c>
      <c r="H351" s="64"/>
      <c r="I351" s="64"/>
      <c r="J351" s="90">
        <v>57.933</v>
      </c>
      <c r="K351" s="90">
        <v>10.957000000000001</v>
      </c>
      <c r="L351" s="73">
        <v>12</v>
      </c>
      <c r="M351" s="73">
        <v>0.4</v>
      </c>
      <c r="N351" s="73">
        <v>4.8</v>
      </c>
      <c r="O351" s="73" t="s">
        <v>65</v>
      </c>
      <c r="P351" s="70"/>
      <c r="Q351" s="70" t="s">
        <v>105</v>
      </c>
    </row>
    <row r="352" spans="1:17" x14ac:dyDescent="0.2">
      <c r="A352" s="64" t="s">
        <v>24</v>
      </c>
      <c r="B352" s="69">
        <v>2018</v>
      </c>
      <c r="C352" s="64" t="s">
        <v>472</v>
      </c>
      <c r="D352" s="64" t="s">
        <v>2</v>
      </c>
      <c r="E352" s="64" t="s">
        <v>99</v>
      </c>
      <c r="F352" s="71" t="s">
        <v>473</v>
      </c>
      <c r="G352" s="72" t="s">
        <v>553</v>
      </c>
      <c r="H352" s="64"/>
      <c r="I352" s="64"/>
      <c r="J352" s="90">
        <v>58.351500000000001</v>
      </c>
      <c r="K352" s="90">
        <v>11.234299999999999</v>
      </c>
      <c r="L352" s="73">
        <v>0.13</v>
      </c>
      <c r="M352" s="73">
        <v>1.4999999999999999E-2</v>
      </c>
      <c r="N352" s="73">
        <v>1.9499999999999999E-3</v>
      </c>
      <c r="O352" s="73" t="s">
        <v>102</v>
      </c>
      <c r="P352" s="70">
        <v>1E-4</v>
      </c>
      <c r="Q352" s="70" t="s">
        <v>66</v>
      </c>
    </row>
    <row r="353" spans="1:17" x14ac:dyDescent="0.2">
      <c r="A353" s="64" t="s">
        <v>24</v>
      </c>
      <c r="B353" s="69">
        <v>2018</v>
      </c>
      <c r="C353" s="64" t="s">
        <v>474</v>
      </c>
      <c r="D353" s="64" t="s">
        <v>2</v>
      </c>
      <c r="E353" s="64" t="s">
        <v>99</v>
      </c>
      <c r="F353" s="71" t="s">
        <v>475</v>
      </c>
      <c r="G353" s="72" t="s">
        <v>554</v>
      </c>
      <c r="H353" s="64"/>
      <c r="I353" s="64"/>
      <c r="J353" s="90">
        <v>57.897500000000001</v>
      </c>
      <c r="K353" s="90">
        <v>10.952299999999999</v>
      </c>
      <c r="L353" s="73">
        <v>2</v>
      </c>
      <c r="M353" s="73">
        <v>0.23</v>
      </c>
      <c r="N353" s="73">
        <v>0.46</v>
      </c>
      <c r="O353" s="73" t="s">
        <v>102</v>
      </c>
      <c r="P353" s="70"/>
      <c r="Q353" s="70" t="s">
        <v>66</v>
      </c>
    </row>
    <row r="354" spans="1:17" x14ac:dyDescent="0.2">
      <c r="A354" s="64" t="s">
        <v>24</v>
      </c>
      <c r="B354" s="64">
        <v>2018</v>
      </c>
      <c r="C354" s="64" t="s">
        <v>476</v>
      </c>
      <c r="D354" s="64" t="s">
        <v>2</v>
      </c>
      <c r="E354" s="64" t="s">
        <v>99</v>
      </c>
      <c r="F354" s="71" t="s">
        <v>477</v>
      </c>
      <c r="G354" s="72" t="s">
        <v>555</v>
      </c>
      <c r="H354" s="64"/>
      <c r="I354" s="64"/>
      <c r="J354" s="90">
        <v>58.031599999999997</v>
      </c>
      <c r="K354" s="90">
        <v>11.4116</v>
      </c>
      <c r="L354" s="73">
        <v>0.8</v>
      </c>
      <c r="M354" s="73">
        <v>0.05</v>
      </c>
      <c r="N354" s="73">
        <v>0.04</v>
      </c>
      <c r="O354" s="73" t="s">
        <v>102</v>
      </c>
      <c r="P354" s="70">
        <v>1E-3</v>
      </c>
      <c r="Q354" s="70" t="s">
        <v>66</v>
      </c>
    </row>
    <row r="355" spans="1:17" x14ac:dyDescent="0.2">
      <c r="A355" s="64" t="s">
        <v>24</v>
      </c>
      <c r="B355" s="64">
        <v>2018</v>
      </c>
      <c r="C355" s="64" t="s">
        <v>478</v>
      </c>
      <c r="D355" s="64" t="s">
        <v>2</v>
      </c>
      <c r="E355" s="64" t="s">
        <v>99</v>
      </c>
      <c r="F355" s="71" t="s">
        <v>479</v>
      </c>
      <c r="G355" s="72" t="s">
        <v>556</v>
      </c>
      <c r="H355" s="64"/>
      <c r="I355" s="64"/>
      <c r="J355" s="90">
        <v>58.103299999999997</v>
      </c>
      <c r="K355" s="90">
        <v>10.871600000000001</v>
      </c>
      <c r="L355" s="73">
        <v>2</v>
      </c>
      <c r="M355" s="73">
        <v>0.3</v>
      </c>
      <c r="N355" s="73">
        <v>0.6</v>
      </c>
      <c r="O355" s="73" t="s">
        <v>66</v>
      </c>
      <c r="P355" s="70"/>
      <c r="Q355" s="70" t="s">
        <v>66</v>
      </c>
    </row>
    <row r="356" spans="1:17" x14ac:dyDescent="0.2">
      <c r="A356" s="64" t="s">
        <v>24</v>
      </c>
      <c r="B356" s="64">
        <v>2018</v>
      </c>
      <c r="C356" s="64" t="s">
        <v>480</v>
      </c>
      <c r="D356" s="64" t="s">
        <v>2</v>
      </c>
      <c r="E356" s="64" t="s">
        <v>99</v>
      </c>
      <c r="F356" s="71" t="s">
        <v>479</v>
      </c>
      <c r="G356" s="72" t="s">
        <v>557</v>
      </c>
      <c r="H356" s="64"/>
      <c r="I356" s="64"/>
      <c r="J356" s="90">
        <v>58.37</v>
      </c>
      <c r="K356" s="90">
        <v>10.5733</v>
      </c>
      <c r="L356" s="73">
        <v>0.5</v>
      </c>
      <c r="M356" s="73">
        <v>0.5</v>
      </c>
      <c r="N356" s="73">
        <v>0.25</v>
      </c>
      <c r="O356" s="73" t="s">
        <v>66</v>
      </c>
      <c r="P356" s="70"/>
      <c r="Q356" s="70" t="s">
        <v>66</v>
      </c>
    </row>
    <row r="357" spans="1:17" x14ac:dyDescent="0.2">
      <c r="A357" s="64" t="s">
        <v>24</v>
      </c>
      <c r="B357" s="64">
        <v>2018</v>
      </c>
      <c r="C357" s="64" t="s">
        <v>481</v>
      </c>
      <c r="D357" s="64" t="s">
        <v>2</v>
      </c>
      <c r="E357" s="64" t="s">
        <v>99</v>
      </c>
      <c r="F357" s="71" t="s">
        <v>482</v>
      </c>
      <c r="G357" s="72" t="s">
        <v>558</v>
      </c>
      <c r="H357" s="64"/>
      <c r="I357" s="64"/>
      <c r="J357" s="90">
        <v>58.4666</v>
      </c>
      <c r="K357" s="90">
        <v>10.5166</v>
      </c>
      <c r="L357" s="73">
        <v>1.5</v>
      </c>
      <c r="M357" s="73">
        <v>0.1</v>
      </c>
      <c r="N357" s="73">
        <v>0.15</v>
      </c>
      <c r="O357" s="73" t="s">
        <v>102</v>
      </c>
      <c r="P357" s="70">
        <v>1.1999999999999999E-3</v>
      </c>
      <c r="Q357" s="70" t="s">
        <v>66</v>
      </c>
    </row>
    <row r="358" spans="1:17" x14ac:dyDescent="0.2">
      <c r="A358" s="64" t="s">
        <v>24</v>
      </c>
      <c r="B358" s="64">
        <v>2018</v>
      </c>
      <c r="C358" s="64" t="s">
        <v>483</v>
      </c>
      <c r="D358" s="64" t="s">
        <v>2</v>
      </c>
      <c r="E358" s="64" t="s">
        <v>99</v>
      </c>
      <c r="F358" s="71" t="s">
        <v>482</v>
      </c>
      <c r="G358" s="72" t="s">
        <v>558</v>
      </c>
      <c r="H358" s="64"/>
      <c r="I358" s="64"/>
      <c r="J358" s="90">
        <v>58.416600000000003</v>
      </c>
      <c r="K358" s="90">
        <v>10.416600000000001</v>
      </c>
      <c r="L358" s="73">
        <v>3.7</v>
      </c>
      <c r="M358" s="73">
        <v>0.185</v>
      </c>
      <c r="N358" s="73">
        <v>0.6845</v>
      </c>
      <c r="O358" s="73" t="s">
        <v>66</v>
      </c>
      <c r="P358" s="70"/>
      <c r="Q358" s="70" t="s">
        <v>66</v>
      </c>
    </row>
    <row r="359" spans="1:17" x14ac:dyDescent="0.2">
      <c r="A359" s="64" t="s">
        <v>24</v>
      </c>
      <c r="B359" s="64">
        <v>2018</v>
      </c>
      <c r="C359" s="64" t="s">
        <v>484</v>
      </c>
      <c r="D359" s="64" t="s">
        <v>2</v>
      </c>
      <c r="E359" s="64" t="s">
        <v>99</v>
      </c>
      <c r="F359" s="71" t="s">
        <v>482</v>
      </c>
      <c r="G359" s="72" t="s">
        <v>559</v>
      </c>
      <c r="H359" s="64"/>
      <c r="I359" s="64"/>
      <c r="J359" s="90">
        <v>57.766599999999997</v>
      </c>
      <c r="K359" s="90">
        <v>11.166600000000001</v>
      </c>
      <c r="L359" s="73">
        <v>1</v>
      </c>
      <c r="M359" s="73">
        <v>0.03</v>
      </c>
      <c r="N359" s="73">
        <v>0.03</v>
      </c>
      <c r="O359" s="73" t="s">
        <v>66</v>
      </c>
      <c r="P359" s="87"/>
      <c r="Q359" s="70" t="s">
        <v>66</v>
      </c>
    </row>
    <row r="360" spans="1:17" x14ac:dyDescent="0.2">
      <c r="A360" s="64" t="s">
        <v>24</v>
      </c>
      <c r="B360" s="64">
        <v>2018</v>
      </c>
      <c r="C360" s="64" t="s">
        <v>485</v>
      </c>
      <c r="D360" s="64" t="s">
        <v>2</v>
      </c>
      <c r="E360" s="64" t="s">
        <v>99</v>
      </c>
      <c r="F360" s="71" t="s">
        <v>486</v>
      </c>
      <c r="G360" s="72" t="s">
        <v>560</v>
      </c>
      <c r="H360" s="64"/>
      <c r="I360" s="64"/>
      <c r="J360" s="90">
        <v>58.193300000000001</v>
      </c>
      <c r="K360" s="90">
        <v>11.4833</v>
      </c>
      <c r="L360" s="73">
        <v>0.25</v>
      </c>
      <c r="M360" s="73">
        <v>1.4999999999999999E-2</v>
      </c>
      <c r="N360" s="73">
        <v>3.7499999999999999E-3</v>
      </c>
      <c r="O360" s="73" t="s">
        <v>102</v>
      </c>
      <c r="P360" s="70">
        <v>2.9999999999999997E-4</v>
      </c>
      <c r="Q360" s="70" t="s">
        <v>66</v>
      </c>
    </row>
    <row r="361" spans="1:17" x14ac:dyDescent="0.2">
      <c r="A361" s="64" t="s">
        <v>24</v>
      </c>
      <c r="B361" s="64">
        <v>2018</v>
      </c>
      <c r="C361" s="64" t="s">
        <v>487</v>
      </c>
      <c r="D361" s="64" t="s">
        <v>2</v>
      </c>
      <c r="E361" s="64" t="s">
        <v>99</v>
      </c>
      <c r="F361" s="71" t="s">
        <v>486</v>
      </c>
      <c r="G361" s="72" t="s">
        <v>536</v>
      </c>
      <c r="H361" s="64"/>
      <c r="I361" s="64"/>
      <c r="J361" s="90">
        <v>58.604599999999998</v>
      </c>
      <c r="K361" s="90">
        <v>11.237</v>
      </c>
      <c r="L361" s="73">
        <v>0.3</v>
      </c>
      <c r="M361" s="73">
        <v>1.4999999999999999E-2</v>
      </c>
      <c r="N361" s="73">
        <v>4.4999999999999997E-3</v>
      </c>
      <c r="O361" s="73" t="s">
        <v>102</v>
      </c>
      <c r="P361" s="70">
        <v>2.9999999999999997E-4</v>
      </c>
      <c r="Q361" s="70" t="s">
        <v>66</v>
      </c>
    </row>
    <row r="362" spans="1:17" x14ac:dyDescent="0.2">
      <c r="A362" s="64" t="s">
        <v>3</v>
      </c>
      <c r="B362" s="69">
        <v>2018</v>
      </c>
      <c r="C362" s="69" t="s">
        <v>488</v>
      </c>
      <c r="D362" s="69" t="s">
        <v>2</v>
      </c>
      <c r="E362" s="69" t="s">
        <v>99</v>
      </c>
      <c r="F362" s="71">
        <v>43165</v>
      </c>
      <c r="G362" s="63">
        <v>0.38541666666666669</v>
      </c>
      <c r="H362" s="74">
        <v>10</v>
      </c>
      <c r="I362" s="69">
        <v>138</v>
      </c>
      <c r="J362" s="90">
        <v>55.333300000000001</v>
      </c>
      <c r="K362" s="90">
        <v>-0.35</v>
      </c>
      <c r="L362" s="73">
        <v>28</v>
      </c>
      <c r="M362" s="73">
        <v>15</v>
      </c>
      <c r="N362" s="73">
        <v>420</v>
      </c>
      <c r="O362" s="73" t="s">
        <v>65</v>
      </c>
      <c r="P362" s="70"/>
      <c r="Q362" s="70" t="s">
        <v>105</v>
      </c>
    </row>
    <row r="363" spans="1:17" x14ac:dyDescent="0.2">
      <c r="A363" s="64" t="s">
        <v>3</v>
      </c>
      <c r="B363" s="69">
        <v>2018</v>
      </c>
      <c r="C363" s="64" t="s">
        <v>488</v>
      </c>
      <c r="D363" s="64" t="s">
        <v>2</v>
      </c>
      <c r="E363" s="64" t="s">
        <v>99</v>
      </c>
      <c r="F363" s="71">
        <v>43180</v>
      </c>
      <c r="G363" s="63">
        <v>0.35416666666666669</v>
      </c>
      <c r="H363" s="74">
        <v>11</v>
      </c>
      <c r="I363" s="69">
        <v>240</v>
      </c>
      <c r="J363" s="90">
        <v>56.08</v>
      </c>
      <c r="K363" s="90">
        <v>-3</v>
      </c>
      <c r="L363" s="73">
        <v>48</v>
      </c>
      <c r="M363" s="73">
        <v>15</v>
      </c>
      <c r="N363" s="73">
        <v>720</v>
      </c>
      <c r="O363" s="73" t="s">
        <v>65</v>
      </c>
      <c r="P363" s="70"/>
      <c r="Q363" s="70" t="s">
        <v>105</v>
      </c>
    </row>
    <row r="364" spans="1:17" x14ac:dyDescent="0.2">
      <c r="A364" s="64" t="s">
        <v>3</v>
      </c>
      <c r="B364" s="69">
        <v>2018</v>
      </c>
      <c r="C364" s="64" t="s">
        <v>488</v>
      </c>
      <c r="D364" s="64" t="s">
        <v>2</v>
      </c>
      <c r="E364" s="64" t="s">
        <v>99</v>
      </c>
      <c r="F364" s="71">
        <v>43182</v>
      </c>
      <c r="G364" s="63">
        <v>0.34722222222222227</v>
      </c>
      <c r="H364" s="74">
        <v>13</v>
      </c>
      <c r="I364" s="69">
        <v>230</v>
      </c>
      <c r="J364" s="90">
        <v>56.166699999999999</v>
      </c>
      <c r="K364" s="90">
        <v>-2.2833000000000001</v>
      </c>
      <c r="L364" s="73">
        <v>57</v>
      </c>
      <c r="M364" s="73">
        <v>59</v>
      </c>
      <c r="N364" s="73">
        <v>3363</v>
      </c>
      <c r="O364" s="73" t="s">
        <v>65</v>
      </c>
      <c r="P364" s="70"/>
      <c r="Q364" s="70" t="s">
        <v>105</v>
      </c>
    </row>
    <row r="365" spans="1:17" x14ac:dyDescent="0.2">
      <c r="A365" s="64" t="s">
        <v>3</v>
      </c>
      <c r="B365" s="69">
        <v>2018</v>
      </c>
      <c r="C365" s="64" t="s">
        <v>489</v>
      </c>
      <c r="D365" s="64" t="s">
        <v>2</v>
      </c>
      <c r="E365" s="64" t="s">
        <v>99</v>
      </c>
      <c r="F365" s="71">
        <v>43227</v>
      </c>
      <c r="G365" s="63">
        <v>0.4375</v>
      </c>
      <c r="H365" s="74">
        <v>2.6</v>
      </c>
      <c r="I365" s="69">
        <v>100</v>
      </c>
      <c r="J365" s="90">
        <v>50.75</v>
      </c>
      <c r="K365" s="90">
        <v>-0.66669999999999996</v>
      </c>
      <c r="L365" s="73">
        <v>4</v>
      </c>
      <c r="M365" s="73">
        <v>1</v>
      </c>
      <c r="N365" s="73">
        <v>0.26400000000000001</v>
      </c>
      <c r="O365" s="73" t="s">
        <v>65</v>
      </c>
      <c r="P365" s="70"/>
      <c r="Q365" s="70" t="s">
        <v>66</v>
      </c>
    </row>
    <row r="366" spans="1:17" x14ac:dyDescent="0.2">
      <c r="A366" s="64" t="s">
        <v>3</v>
      </c>
      <c r="B366" s="69">
        <v>2018</v>
      </c>
      <c r="C366" s="64" t="s">
        <v>490</v>
      </c>
      <c r="D366" s="64" t="s">
        <v>2</v>
      </c>
      <c r="E366" s="64" t="s">
        <v>99</v>
      </c>
      <c r="F366" s="71">
        <v>43228</v>
      </c>
      <c r="G366" s="63">
        <v>0.61458333333333337</v>
      </c>
      <c r="H366" s="74">
        <v>2.6</v>
      </c>
      <c r="I366" s="69">
        <v>100</v>
      </c>
      <c r="J366" s="90">
        <v>52.683300000000003</v>
      </c>
      <c r="K366" s="90">
        <v>2.6</v>
      </c>
      <c r="L366" s="73">
        <v>1</v>
      </c>
      <c r="M366" s="73">
        <v>0.5</v>
      </c>
      <c r="N366" s="73">
        <v>0.1</v>
      </c>
      <c r="O366" s="73" t="s">
        <v>65</v>
      </c>
      <c r="P366" s="70"/>
      <c r="Q366" s="70" t="s">
        <v>66</v>
      </c>
    </row>
    <row r="367" spans="1:17" x14ac:dyDescent="0.2">
      <c r="A367" s="64" t="s">
        <v>3</v>
      </c>
      <c r="B367" s="69">
        <v>2018</v>
      </c>
      <c r="C367" s="64" t="s">
        <v>491</v>
      </c>
      <c r="D367" s="64" t="s">
        <v>2</v>
      </c>
      <c r="E367" s="64" t="s">
        <v>99</v>
      </c>
      <c r="F367" s="71">
        <v>43250</v>
      </c>
      <c r="G367" s="63">
        <v>0.375</v>
      </c>
      <c r="H367" s="74">
        <v>4.5999999999999996</v>
      </c>
      <c r="I367" s="69">
        <v>70</v>
      </c>
      <c r="J367" s="90">
        <v>60.85</v>
      </c>
      <c r="K367" s="90">
        <v>1.4167000000000001</v>
      </c>
      <c r="L367" s="73">
        <v>8</v>
      </c>
      <c r="M367" s="73">
        <v>6</v>
      </c>
      <c r="N367" s="73">
        <v>4.8</v>
      </c>
      <c r="O367" s="73" t="s">
        <v>102</v>
      </c>
      <c r="P367" s="70">
        <v>10</v>
      </c>
      <c r="Q367" s="70" t="s">
        <v>158</v>
      </c>
    </row>
    <row r="368" spans="1:17" x14ac:dyDescent="0.2">
      <c r="A368" s="64" t="s">
        <v>3</v>
      </c>
      <c r="B368" s="69">
        <v>2018</v>
      </c>
      <c r="C368" s="64" t="s">
        <v>491</v>
      </c>
      <c r="D368" s="64" t="s">
        <v>2</v>
      </c>
      <c r="E368" s="64" t="s">
        <v>99</v>
      </c>
      <c r="F368" s="71">
        <v>43251</v>
      </c>
      <c r="G368" s="63">
        <v>0.37847222222222227</v>
      </c>
      <c r="H368" s="74">
        <v>6</v>
      </c>
      <c r="I368" s="69">
        <v>40</v>
      </c>
      <c r="J368" s="90">
        <v>60.85</v>
      </c>
      <c r="K368" s="90">
        <v>1.4167000000000001</v>
      </c>
      <c r="L368" s="73">
        <v>12</v>
      </c>
      <c r="M368" s="73">
        <v>4.5999999999999996</v>
      </c>
      <c r="N368" s="73">
        <v>2.8</v>
      </c>
      <c r="O368" s="73" t="s">
        <v>102</v>
      </c>
      <c r="P368" s="70">
        <v>6</v>
      </c>
      <c r="Q368" s="70" t="s">
        <v>158</v>
      </c>
    </row>
    <row r="369" spans="1:17" x14ac:dyDescent="0.2">
      <c r="A369" s="64" t="s">
        <v>3</v>
      </c>
      <c r="B369" s="69">
        <v>2018</v>
      </c>
      <c r="C369" s="64" t="s">
        <v>491</v>
      </c>
      <c r="D369" s="64" t="s">
        <v>2</v>
      </c>
      <c r="E369" s="64" t="s">
        <v>99</v>
      </c>
      <c r="F369" s="71">
        <v>43257</v>
      </c>
      <c r="G369" s="63">
        <v>0.50694444444444442</v>
      </c>
      <c r="H369" s="74">
        <v>10</v>
      </c>
      <c r="I369" s="69">
        <v>20</v>
      </c>
      <c r="J369" s="90">
        <v>60.85</v>
      </c>
      <c r="K369" s="90">
        <v>1.4167000000000001</v>
      </c>
      <c r="L369" s="73">
        <v>9</v>
      </c>
      <c r="M369" s="73">
        <v>3</v>
      </c>
      <c r="N369" s="73">
        <v>5.6</v>
      </c>
      <c r="O369" s="73" t="s">
        <v>102</v>
      </c>
      <c r="P369" s="70">
        <v>3</v>
      </c>
      <c r="Q369" s="70" t="s">
        <v>158</v>
      </c>
    </row>
    <row r="370" spans="1:17" x14ac:dyDescent="0.2">
      <c r="A370" s="64" t="s">
        <v>3</v>
      </c>
      <c r="B370" s="69">
        <v>2018</v>
      </c>
      <c r="C370" s="64" t="s">
        <v>492</v>
      </c>
      <c r="D370" s="64" t="s">
        <v>2</v>
      </c>
      <c r="E370" s="64" t="s">
        <v>99</v>
      </c>
      <c r="F370" s="71">
        <v>43334</v>
      </c>
      <c r="G370" s="63">
        <v>0.57638888888888895</v>
      </c>
      <c r="H370" s="74">
        <v>6</v>
      </c>
      <c r="I370" s="69">
        <v>220</v>
      </c>
      <c r="J370" s="90">
        <v>52.65</v>
      </c>
      <c r="K370" s="90">
        <v>2.1667000000000001</v>
      </c>
      <c r="L370" s="73">
        <v>8</v>
      </c>
      <c r="M370" s="73">
        <v>0.1</v>
      </c>
      <c r="N370" s="73">
        <v>0.2</v>
      </c>
      <c r="O370" s="73" t="s">
        <v>102</v>
      </c>
      <c r="P370" s="70">
        <v>0.01</v>
      </c>
      <c r="Q370" s="70" t="s">
        <v>438</v>
      </c>
    </row>
    <row r="371" spans="1:17" x14ac:dyDescent="0.2">
      <c r="A371" s="64" t="s">
        <v>3</v>
      </c>
      <c r="B371" s="69">
        <v>2018</v>
      </c>
      <c r="C371" s="64" t="s">
        <v>492</v>
      </c>
      <c r="D371" s="64" t="s">
        <v>2</v>
      </c>
      <c r="E371" s="64" t="s">
        <v>99</v>
      </c>
      <c r="F371" s="71">
        <v>43336</v>
      </c>
      <c r="G371" s="63">
        <v>0.40972222222222227</v>
      </c>
      <c r="H371" s="74">
        <v>9</v>
      </c>
      <c r="I371" s="69">
        <v>250</v>
      </c>
      <c r="J371" s="90">
        <v>52.6</v>
      </c>
      <c r="K371" s="90">
        <v>2.15</v>
      </c>
      <c r="L371" s="73">
        <v>1.9</v>
      </c>
      <c r="M371" s="73">
        <v>0.1</v>
      </c>
      <c r="N371" s="73">
        <v>0.06</v>
      </c>
      <c r="O371" s="73" t="s">
        <v>102</v>
      </c>
      <c r="P371" s="70">
        <v>0.4</v>
      </c>
      <c r="Q371" s="70" t="s">
        <v>438</v>
      </c>
    </row>
    <row r="372" spans="1:17" x14ac:dyDescent="0.2">
      <c r="A372" s="64" t="s">
        <v>3</v>
      </c>
      <c r="B372" s="69">
        <v>2018</v>
      </c>
      <c r="C372" s="64" t="s">
        <v>493</v>
      </c>
      <c r="D372" s="64" t="s">
        <v>2</v>
      </c>
      <c r="E372" s="64" t="s">
        <v>99</v>
      </c>
      <c r="F372" s="71">
        <v>43338</v>
      </c>
      <c r="G372" s="63">
        <v>0.34027777777777773</v>
      </c>
      <c r="H372" s="74">
        <v>10</v>
      </c>
      <c r="I372" s="69">
        <v>200</v>
      </c>
      <c r="J372" s="90">
        <v>52.816699999999997</v>
      </c>
      <c r="K372" s="90">
        <v>2.3332999999999999</v>
      </c>
      <c r="L372" s="73">
        <v>0.3</v>
      </c>
      <c r="M372" s="73">
        <v>0.1</v>
      </c>
      <c r="N372" s="73">
        <v>0.01</v>
      </c>
      <c r="O372" s="73" t="s">
        <v>102</v>
      </c>
      <c r="P372" s="70">
        <v>7.0000000000000007E-2</v>
      </c>
      <c r="Q372" s="70" t="s">
        <v>438</v>
      </c>
    </row>
    <row r="373" spans="1:17" x14ac:dyDescent="0.2">
      <c r="A373" s="64" t="s">
        <v>3</v>
      </c>
      <c r="B373" s="64">
        <v>2018</v>
      </c>
      <c r="C373" s="64" t="s">
        <v>492</v>
      </c>
      <c r="D373" s="64" t="s">
        <v>2</v>
      </c>
      <c r="E373" s="64" t="s">
        <v>99</v>
      </c>
      <c r="F373" s="71">
        <v>43340</v>
      </c>
      <c r="G373" s="63">
        <v>0.3888888888888889</v>
      </c>
      <c r="H373" s="74">
        <v>3</v>
      </c>
      <c r="I373" s="69">
        <v>210</v>
      </c>
      <c r="J373" s="90">
        <v>52.7</v>
      </c>
      <c r="K373" s="90">
        <v>2.15</v>
      </c>
      <c r="L373" s="73">
        <v>23</v>
      </c>
      <c r="M373" s="73">
        <v>0.37</v>
      </c>
      <c r="N373" s="73">
        <v>0.87</v>
      </c>
      <c r="O373" s="73" t="s">
        <v>102</v>
      </c>
      <c r="P373" s="70">
        <v>3.6</v>
      </c>
      <c r="Q373" s="70" t="s">
        <v>438</v>
      </c>
    </row>
    <row r="374" spans="1:17" x14ac:dyDescent="0.2">
      <c r="A374" s="64" t="s">
        <v>3</v>
      </c>
      <c r="B374" s="64">
        <v>2018</v>
      </c>
      <c r="C374" s="64" t="s">
        <v>492</v>
      </c>
      <c r="D374" s="64" t="s">
        <v>2</v>
      </c>
      <c r="E374" s="64" t="s">
        <v>99</v>
      </c>
      <c r="F374" s="71">
        <v>43342</v>
      </c>
      <c r="G374" s="63">
        <v>0.39583333333333331</v>
      </c>
      <c r="H374" s="74">
        <v>3.6</v>
      </c>
      <c r="I374" s="69">
        <v>10</v>
      </c>
      <c r="J374" s="90">
        <v>52.566699999999997</v>
      </c>
      <c r="K374" s="90">
        <v>2.15</v>
      </c>
      <c r="L374" s="73">
        <v>9.4</v>
      </c>
      <c r="M374" s="73">
        <v>0.5</v>
      </c>
      <c r="N374" s="73">
        <v>0.52</v>
      </c>
      <c r="O374" s="73" t="s">
        <v>102</v>
      </c>
      <c r="P374" s="70">
        <v>4.7</v>
      </c>
      <c r="Q374" s="70" t="s">
        <v>438</v>
      </c>
    </row>
    <row r="375" spans="1:17" x14ac:dyDescent="0.2">
      <c r="A375" s="64" t="s">
        <v>3</v>
      </c>
      <c r="B375" s="64">
        <v>2018</v>
      </c>
      <c r="C375" s="64" t="s">
        <v>492</v>
      </c>
      <c r="D375" s="64" t="s">
        <v>2</v>
      </c>
      <c r="E375" s="64" t="s">
        <v>99</v>
      </c>
      <c r="F375" s="71">
        <v>43344</v>
      </c>
      <c r="G375" s="63">
        <v>0.50347222222222221</v>
      </c>
      <c r="H375" s="74">
        <v>2.6</v>
      </c>
      <c r="I375" s="69">
        <v>190</v>
      </c>
      <c r="J375" s="90">
        <v>52.566699999999997</v>
      </c>
      <c r="K375" s="90">
        <v>2.15</v>
      </c>
      <c r="L375" s="73">
        <v>7.4</v>
      </c>
      <c r="M375" s="73">
        <v>0.1</v>
      </c>
      <c r="N375" s="73">
        <v>0.3</v>
      </c>
      <c r="O375" s="73" t="s">
        <v>102</v>
      </c>
      <c r="P375" s="70">
        <v>2.5</v>
      </c>
      <c r="Q375" s="70" t="s">
        <v>438</v>
      </c>
    </row>
    <row r="376" spans="1:17" x14ac:dyDescent="0.2">
      <c r="A376" s="64" t="s">
        <v>3</v>
      </c>
      <c r="B376" s="64">
        <v>2018</v>
      </c>
      <c r="C376" s="64" t="s">
        <v>492</v>
      </c>
      <c r="D376" s="64" t="s">
        <v>2</v>
      </c>
      <c r="E376" s="64" t="s">
        <v>99</v>
      </c>
      <c r="F376" s="71">
        <v>43347</v>
      </c>
      <c r="G376" s="63">
        <v>0.47916666666666669</v>
      </c>
      <c r="H376" s="74">
        <v>10</v>
      </c>
      <c r="I376" s="64">
        <v>0</v>
      </c>
      <c r="J376" s="90">
        <v>52.6</v>
      </c>
      <c r="K376" s="90">
        <v>2.15</v>
      </c>
      <c r="L376" s="73">
        <v>0.7</v>
      </c>
      <c r="M376" s="73">
        <v>0.1</v>
      </c>
      <c r="N376" s="73">
        <v>0.03</v>
      </c>
      <c r="O376" s="73" t="s">
        <v>102</v>
      </c>
      <c r="P376" s="70">
        <v>0.04</v>
      </c>
      <c r="Q376" s="70" t="s">
        <v>438</v>
      </c>
    </row>
    <row r="377" spans="1:17" x14ac:dyDescent="0.2">
      <c r="A377" s="64" t="s">
        <v>3</v>
      </c>
      <c r="B377" s="64">
        <v>2018</v>
      </c>
      <c r="C377" s="64" t="s">
        <v>492</v>
      </c>
      <c r="D377" s="64" t="s">
        <v>2</v>
      </c>
      <c r="E377" s="64" t="s">
        <v>99</v>
      </c>
      <c r="F377" s="71">
        <v>43356</v>
      </c>
      <c r="G377" s="63">
        <v>0.52777777777777779</v>
      </c>
      <c r="H377" s="74">
        <v>4.5999999999999996</v>
      </c>
      <c r="I377" s="69">
        <v>250</v>
      </c>
      <c r="J377" s="90">
        <v>52.6</v>
      </c>
      <c r="K377" s="90">
        <v>2.1667000000000001</v>
      </c>
      <c r="L377" s="73">
        <v>37</v>
      </c>
      <c r="M377" s="73">
        <v>0.5</v>
      </c>
      <c r="N377" s="73">
        <v>2.7</v>
      </c>
      <c r="O377" s="73" t="s">
        <v>102</v>
      </c>
      <c r="P377" s="70">
        <v>6.2</v>
      </c>
      <c r="Q377" s="70" t="s">
        <v>438</v>
      </c>
    </row>
    <row r="378" spans="1:17" x14ac:dyDescent="0.2">
      <c r="A378" s="64" t="s">
        <v>3</v>
      </c>
      <c r="B378" s="64">
        <v>2018</v>
      </c>
      <c r="C378" s="64" t="s">
        <v>492</v>
      </c>
      <c r="D378" s="64" t="s">
        <v>2</v>
      </c>
      <c r="E378" s="64" t="s">
        <v>99</v>
      </c>
      <c r="F378" s="71">
        <v>43365</v>
      </c>
      <c r="G378" s="63">
        <v>0.59027777777777779</v>
      </c>
      <c r="H378" s="74">
        <v>5</v>
      </c>
      <c r="I378" s="69">
        <v>250</v>
      </c>
      <c r="J378" s="90">
        <v>52.633299999999998</v>
      </c>
      <c r="K378" s="90">
        <v>2.1667000000000001</v>
      </c>
      <c r="L378" s="73">
        <v>6.5</v>
      </c>
      <c r="M378" s="73">
        <v>0.2</v>
      </c>
      <c r="N378" s="73">
        <v>0.45</v>
      </c>
      <c r="O378" s="73" t="s">
        <v>102</v>
      </c>
      <c r="P378" s="70">
        <v>0.5</v>
      </c>
      <c r="Q378" s="70" t="s">
        <v>438</v>
      </c>
    </row>
    <row r="379" spans="1:17" x14ac:dyDescent="0.2">
      <c r="A379" s="64" t="s">
        <v>3</v>
      </c>
      <c r="B379" s="64">
        <v>2018</v>
      </c>
      <c r="C379" s="64" t="s">
        <v>492</v>
      </c>
      <c r="D379" s="64" t="s">
        <v>2</v>
      </c>
      <c r="E379" s="64" t="s">
        <v>99</v>
      </c>
      <c r="F379" s="71">
        <v>43377</v>
      </c>
      <c r="G379" s="63">
        <v>0.33333333333333331</v>
      </c>
      <c r="H379" s="74">
        <v>5.7</v>
      </c>
      <c r="I379" s="69">
        <v>240</v>
      </c>
      <c r="J379" s="90">
        <v>52.6</v>
      </c>
      <c r="K379" s="90">
        <v>2.15</v>
      </c>
      <c r="L379" s="73">
        <v>11.9</v>
      </c>
      <c r="M379" s="73">
        <v>1.8</v>
      </c>
      <c r="N379" s="73">
        <v>19.7</v>
      </c>
      <c r="O379" s="73" t="s">
        <v>102</v>
      </c>
      <c r="P379" s="70">
        <v>16.8</v>
      </c>
      <c r="Q379" s="70" t="s">
        <v>438</v>
      </c>
    </row>
    <row r="380" spans="1:17" x14ac:dyDescent="0.2">
      <c r="A380" s="64" t="s">
        <v>3</v>
      </c>
      <c r="B380" s="64">
        <v>2018</v>
      </c>
      <c r="C380" s="64" t="s">
        <v>492</v>
      </c>
      <c r="D380" s="64" t="s">
        <v>2</v>
      </c>
      <c r="E380" s="64" t="s">
        <v>99</v>
      </c>
      <c r="F380" s="71">
        <v>43383</v>
      </c>
      <c r="G380" s="63">
        <v>0.4513888888888889</v>
      </c>
      <c r="H380" s="74">
        <v>8</v>
      </c>
      <c r="I380" s="69">
        <v>110</v>
      </c>
      <c r="J380" s="90">
        <v>52.533299999999997</v>
      </c>
      <c r="K380" s="90">
        <v>2.1166999999999998</v>
      </c>
      <c r="L380" s="73">
        <v>16.8</v>
      </c>
      <c r="M380" s="73">
        <v>0.18</v>
      </c>
      <c r="N380" s="73">
        <v>0.5</v>
      </c>
      <c r="O380" s="73" t="s">
        <v>102</v>
      </c>
      <c r="P380" s="70">
        <v>1.1000000000000001</v>
      </c>
      <c r="Q380" s="70" t="s">
        <v>438</v>
      </c>
    </row>
    <row r="381" spans="1:17" x14ac:dyDescent="0.2">
      <c r="A381" s="61" t="s">
        <v>20</v>
      </c>
      <c r="B381" s="61">
        <v>2018</v>
      </c>
      <c r="C381" s="61" t="s">
        <v>526</v>
      </c>
      <c r="D381" s="61" t="s">
        <v>2</v>
      </c>
      <c r="E381" s="61" t="s">
        <v>99</v>
      </c>
      <c r="F381" s="85">
        <v>43216</v>
      </c>
      <c r="G381" s="62">
        <v>0.5625</v>
      </c>
      <c r="H381" s="61">
        <v>15</v>
      </c>
      <c r="I381" s="61">
        <v>270</v>
      </c>
      <c r="J381" s="61">
        <v>49.591700000000003</v>
      </c>
      <c r="K381" s="61" t="s">
        <v>527</v>
      </c>
      <c r="L381" s="61">
        <v>4</v>
      </c>
      <c r="M381" s="61">
        <v>0.8</v>
      </c>
      <c r="N381" s="61">
        <v>3.2</v>
      </c>
      <c r="O381" s="61" t="s">
        <v>65</v>
      </c>
      <c r="Q381" s="61" t="s">
        <v>66</v>
      </c>
    </row>
    <row r="382" spans="1:17" x14ac:dyDescent="0.2">
      <c r="A382" s="61" t="s">
        <v>20</v>
      </c>
      <c r="B382" s="61">
        <v>2018</v>
      </c>
      <c r="C382" s="61" t="s">
        <v>528</v>
      </c>
      <c r="D382" s="61" t="s">
        <v>2</v>
      </c>
      <c r="E382" s="61" t="s">
        <v>99</v>
      </c>
      <c r="F382" s="85">
        <v>43354</v>
      </c>
      <c r="G382" s="62">
        <v>0.625</v>
      </c>
      <c r="H382" s="61">
        <v>15</v>
      </c>
      <c r="I382" s="61">
        <v>150</v>
      </c>
      <c r="J382" s="61">
        <v>49.07</v>
      </c>
      <c r="K382" s="61">
        <v>-4.4333</v>
      </c>
      <c r="L382" s="61">
        <v>10</v>
      </c>
      <c r="M382" s="61">
        <v>0.05</v>
      </c>
      <c r="N382" s="61">
        <v>0.5</v>
      </c>
      <c r="O382" s="61" t="s">
        <v>102</v>
      </c>
      <c r="P382" s="61">
        <v>0.26</v>
      </c>
      <c r="Q382" s="61" t="s">
        <v>66</v>
      </c>
    </row>
    <row r="383" spans="1:17" x14ac:dyDescent="0.2">
      <c r="A383" s="61" t="s">
        <v>20</v>
      </c>
      <c r="B383" s="61">
        <v>2018</v>
      </c>
      <c r="C383" s="61" t="s">
        <v>529</v>
      </c>
      <c r="D383" s="61" t="s">
        <v>2</v>
      </c>
      <c r="E383" s="61" t="s">
        <v>99</v>
      </c>
      <c r="F383" s="85">
        <v>43368</v>
      </c>
      <c r="G383" s="62">
        <v>0.38611111111111113</v>
      </c>
      <c r="H383" s="61">
        <v>25</v>
      </c>
      <c r="I383" s="61">
        <v>130</v>
      </c>
      <c r="J383" s="61">
        <v>49.591700000000003</v>
      </c>
      <c r="K383" s="61">
        <v>-3.97</v>
      </c>
      <c r="L383" s="61">
        <v>35</v>
      </c>
      <c r="M383" s="61">
        <v>0.2</v>
      </c>
      <c r="N383" s="61">
        <v>7</v>
      </c>
      <c r="O383" s="61" t="s">
        <v>65</v>
      </c>
      <c r="Q383" s="61" t="s">
        <v>105</v>
      </c>
    </row>
    <row r="384" spans="1:17" x14ac:dyDescent="0.2">
      <c r="A384" s="61" t="s">
        <v>20</v>
      </c>
      <c r="B384" s="61">
        <v>2018</v>
      </c>
      <c r="C384" s="61" t="s">
        <v>530</v>
      </c>
      <c r="D384" s="61" t="s">
        <v>2</v>
      </c>
      <c r="E384" s="61" t="s">
        <v>99</v>
      </c>
      <c r="F384" s="85">
        <v>43382</v>
      </c>
      <c r="G384" s="62">
        <v>0.58680555555555558</v>
      </c>
      <c r="H384" s="61">
        <v>15</v>
      </c>
      <c r="I384" s="61">
        <v>120</v>
      </c>
      <c r="J384" s="61">
        <v>49.15</v>
      </c>
      <c r="K384" s="61">
        <v>-4.4166999999999996</v>
      </c>
      <c r="L384" s="61">
        <v>18</v>
      </c>
      <c r="M384" s="61">
        <v>7</v>
      </c>
      <c r="N384" s="61">
        <v>126</v>
      </c>
      <c r="O384" s="61" t="s">
        <v>102</v>
      </c>
      <c r="P384" s="61">
        <v>7.45</v>
      </c>
      <c r="Q384" s="61" t="s">
        <v>66</v>
      </c>
    </row>
    <row r="385" spans="1:17" x14ac:dyDescent="0.2">
      <c r="A385" s="61" t="s">
        <v>20</v>
      </c>
      <c r="B385" s="61">
        <v>2018</v>
      </c>
      <c r="C385" s="61" t="s">
        <v>531</v>
      </c>
      <c r="D385" s="61" t="s">
        <v>2</v>
      </c>
      <c r="E385" s="61" t="s">
        <v>99</v>
      </c>
      <c r="F385" s="85">
        <v>43303</v>
      </c>
      <c r="G385" s="62">
        <v>0.44444444444444442</v>
      </c>
      <c r="J385" s="61">
        <v>50.3</v>
      </c>
      <c r="K385" s="61">
        <v>-0.13</v>
      </c>
      <c r="L385" s="61">
        <v>0</v>
      </c>
      <c r="M385" s="61">
        <v>0</v>
      </c>
      <c r="N385" s="61">
        <v>0</v>
      </c>
      <c r="O385" s="61" t="s">
        <v>65</v>
      </c>
      <c r="Q385" s="61" t="s">
        <v>105</v>
      </c>
    </row>
    <row r="386" spans="1:17" x14ac:dyDescent="0.2">
      <c r="A386" s="61" t="s">
        <v>20</v>
      </c>
      <c r="B386" s="61">
        <v>2018</v>
      </c>
      <c r="C386" s="61" t="s">
        <v>532</v>
      </c>
      <c r="D386" s="61" t="s">
        <v>2</v>
      </c>
      <c r="E386" s="61" t="s">
        <v>99</v>
      </c>
      <c r="F386" s="85">
        <v>43335</v>
      </c>
      <c r="G386" s="62">
        <v>0.4548611111111111</v>
      </c>
      <c r="J386" s="61">
        <v>50.2</v>
      </c>
      <c r="K386" s="61">
        <v>1.6</v>
      </c>
      <c r="L386" s="61">
        <v>0.2</v>
      </c>
      <c r="M386" s="61">
        <v>0.1</v>
      </c>
      <c r="N386" s="61">
        <v>0.02</v>
      </c>
      <c r="O386" s="61" t="s">
        <v>102</v>
      </c>
      <c r="Q386" s="61" t="s">
        <v>66</v>
      </c>
    </row>
    <row r="387" spans="1:17" x14ac:dyDescent="0.2">
      <c r="A387" s="61" t="s">
        <v>20</v>
      </c>
      <c r="B387" s="61">
        <v>2018</v>
      </c>
      <c r="C387" s="61" t="s">
        <v>533</v>
      </c>
      <c r="D387" s="61" t="s">
        <v>2</v>
      </c>
      <c r="E387" s="61" t="s">
        <v>99</v>
      </c>
      <c r="F387" s="85">
        <v>43425</v>
      </c>
      <c r="G387" s="62">
        <v>0.43333333333333335</v>
      </c>
      <c r="H387" s="61">
        <v>10</v>
      </c>
      <c r="I387" s="61">
        <v>150</v>
      </c>
      <c r="J387" s="61">
        <v>49.958300000000001</v>
      </c>
      <c r="K387" s="61">
        <v>1.0667</v>
      </c>
      <c r="L387" s="61">
        <v>3.5</v>
      </c>
      <c r="M387" s="61">
        <v>5.0000000000000001E-3</v>
      </c>
      <c r="N387" s="61">
        <v>0.17</v>
      </c>
      <c r="O387" s="61" t="s">
        <v>102</v>
      </c>
      <c r="Q387" s="61" t="s">
        <v>105</v>
      </c>
    </row>
    <row r="388" spans="1:17" x14ac:dyDescent="0.25">
      <c r="A388" s="61" t="s">
        <v>56</v>
      </c>
      <c r="B388" s="61">
        <v>2018</v>
      </c>
      <c r="C388" s="61" t="s">
        <v>561</v>
      </c>
      <c r="D388" s="61" t="s">
        <v>2</v>
      </c>
      <c r="E388" s="61" t="s">
        <v>99</v>
      </c>
      <c r="F388" s="99">
        <v>43200</v>
      </c>
      <c r="J388" s="61">
        <v>54.493299999999998</v>
      </c>
      <c r="K388" s="61">
        <v>-10.3691</v>
      </c>
      <c r="O388" s="61" t="s">
        <v>102</v>
      </c>
      <c r="P388" s="61" t="s">
        <v>535</v>
      </c>
      <c r="Q388" s="61" t="s">
        <v>105</v>
      </c>
    </row>
    <row r="389" spans="1:17" x14ac:dyDescent="0.25">
      <c r="A389" s="61" t="s">
        <v>56</v>
      </c>
      <c r="B389" s="61">
        <v>2018</v>
      </c>
      <c r="C389" s="61" t="s">
        <v>562</v>
      </c>
      <c r="D389" s="61" t="s">
        <v>2</v>
      </c>
      <c r="E389" s="61" t="s">
        <v>99</v>
      </c>
      <c r="F389" s="99">
        <v>43202</v>
      </c>
      <c r="J389" s="61">
        <v>55.476832999999999</v>
      </c>
      <c r="K389" s="61">
        <v>-11.923166999999999</v>
      </c>
      <c r="O389" s="61" t="s">
        <v>66</v>
      </c>
      <c r="Q389" s="61" t="s">
        <v>66</v>
      </c>
    </row>
    <row r="390" spans="1:17" x14ac:dyDescent="0.25">
      <c r="A390" s="61" t="s">
        <v>56</v>
      </c>
      <c r="B390" s="61">
        <v>2018</v>
      </c>
      <c r="C390" s="61" t="s">
        <v>563</v>
      </c>
      <c r="D390" s="61" t="s">
        <v>2</v>
      </c>
      <c r="E390" s="61" t="s">
        <v>99</v>
      </c>
      <c r="F390" s="99">
        <v>43203</v>
      </c>
      <c r="J390" s="61">
        <v>52.464500000000001</v>
      </c>
      <c r="K390" s="61">
        <v>-1.9518329999999999</v>
      </c>
      <c r="O390" s="61" t="s">
        <v>66</v>
      </c>
      <c r="Q390" s="61" t="s">
        <v>66</v>
      </c>
    </row>
    <row r="391" spans="1:17" x14ac:dyDescent="0.25">
      <c r="A391" s="61" t="s">
        <v>56</v>
      </c>
      <c r="B391" s="61">
        <v>2018</v>
      </c>
      <c r="C391" s="61" t="s">
        <v>564</v>
      </c>
      <c r="D391" s="61" t="s">
        <v>2</v>
      </c>
      <c r="E391" s="61" t="s">
        <v>99</v>
      </c>
      <c r="F391" s="99">
        <v>43220</v>
      </c>
      <c r="J391" s="61">
        <v>52.490499999999997</v>
      </c>
      <c r="K391" s="61">
        <v>-11.895833</v>
      </c>
      <c r="O391" s="61" t="s">
        <v>66</v>
      </c>
      <c r="Q391" s="61" t="s">
        <v>66</v>
      </c>
    </row>
    <row r="392" spans="1:17" x14ac:dyDescent="0.25">
      <c r="A392" s="61" t="s">
        <v>56</v>
      </c>
      <c r="B392" s="61">
        <v>2018</v>
      </c>
      <c r="C392" s="61" t="s">
        <v>565</v>
      </c>
      <c r="D392" s="61" t="s">
        <v>2</v>
      </c>
      <c r="E392" s="61" t="s">
        <v>99</v>
      </c>
      <c r="F392" s="99">
        <v>43230</v>
      </c>
      <c r="J392" s="61">
        <v>51.718832999999997</v>
      </c>
      <c r="K392" s="61">
        <v>-7.7061669999999998</v>
      </c>
      <c r="O392" s="61" t="s">
        <v>66</v>
      </c>
      <c r="Q392" s="61" t="s">
        <v>66</v>
      </c>
    </row>
    <row r="393" spans="1:17" x14ac:dyDescent="0.25">
      <c r="A393" s="61" t="s">
        <v>56</v>
      </c>
      <c r="B393" s="61">
        <v>2018</v>
      </c>
      <c r="C393" s="61" t="s">
        <v>566</v>
      </c>
      <c r="D393" s="61" t="s">
        <v>2</v>
      </c>
      <c r="E393" s="61" t="s">
        <v>99</v>
      </c>
      <c r="F393" s="99">
        <v>43249</v>
      </c>
      <c r="J393" s="61">
        <v>51.450667000000003</v>
      </c>
      <c r="K393" s="61">
        <v>-9.8986669999999997</v>
      </c>
      <c r="O393" s="61" t="s">
        <v>102</v>
      </c>
      <c r="P393" s="61" t="s">
        <v>535</v>
      </c>
      <c r="Q393" s="61" t="s">
        <v>105</v>
      </c>
    </row>
    <row r="394" spans="1:17" x14ac:dyDescent="0.25">
      <c r="A394" s="61" t="s">
        <v>56</v>
      </c>
      <c r="B394" s="61">
        <v>2018</v>
      </c>
      <c r="C394" s="61" t="s">
        <v>567</v>
      </c>
      <c r="D394" s="61" t="s">
        <v>2</v>
      </c>
      <c r="E394" s="61" t="s">
        <v>99</v>
      </c>
      <c r="F394" s="99">
        <v>43252</v>
      </c>
      <c r="J394" s="61">
        <v>51.450667000000003</v>
      </c>
      <c r="K394" s="61">
        <v>-9.9320000000000004</v>
      </c>
      <c r="O394" s="61" t="s">
        <v>102</v>
      </c>
      <c r="P394" s="61" t="s">
        <v>535</v>
      </c>
      <c r="Q394" s="61" t="s">
        <v>105</v>
      </c>
    </row>
    <row r="395" spans="1:17" x14ac:dyDescent="0.25">
      <c r="A395" s="61" t="s">
        <v>56</v>
      </c>
      <c r="B395" s="61">
        <v>2018</v>
      </c>
      <c r="C395" s="61" t="s">
        <v>568</v>
      </c>
      <c r="D395" s="61" t="s">
        <v>2</v>
      </c>
      <c r="E395" s="61" t="s">
        <v>99</v>
      </c>
      <c r="F395" s="99">
        <v>43273</v>
      </c>
      <c r="J395" s="61">
        <v>52.468333000000001</v>
      </c>
      <c r="K395" s="61">
        <v>-1.9430000000000001</v>
      </c>
      <c r="O395" s="61" t="s">
        <v>102</v>
      </c>
      <c r="P395" s="61" t="s">
        <v>535</v>
      </c>
      <c r="Q395" s="61" t="s">
        <v>66</v>
      </c>
    </row>
    <row r="396" spans="1:17" x14ac:dyDescent="0.25">
      <c r="A396" s="61" t="s">
        <v>56</v>
      </c>
      <c r="B396" s="61">
        <v>2018</v>
      </c>
      <c r="C396" s="61" t="s">
        <v>569</v>
      </c>
      <c r="D396" s="61" t="s">
        <v>2</v>
      </c>
      <c r="E396" s="61" t="s">
        <v>99</v>
      </c>
      <c r="F396" s="99">
        <v>43276</v>
      </c>
      <c r="J396" s="61">
        <v>52.476832999999999</v>
      </c>
      <c r="K396" s="61">
        <v>-11.943</v>
      </c>
      <c r="O396" s="61" t="s">
        <v>66</v>
      </c>
      <c r="Q396" s="61" t="s">
        <v>66</v>
      </c>
    </row>
    <row r="397" spans="1:17" x14ac:dyDescent="0.25">
      <c r="A397" s="61" t="s">
        <v>56</v>
      </c>
      <c r="B397" s="61">
        <v>2018</v>
      </c>
      <c r="C397" s="61" t="s">
        <v>570</v>
      </c>
      <c r="D397" s="61" t="s">
        <v>2</v>
      </c>
      <c r="E397" s="61" t="s">
        <v>99</v>
      </c>
      <c r="F397" s="99">
        <v>43300</v>
      </c>
      <c r="J397" s="61">
        <v>52.576332999999998</v>
      </c>
      <c r="K397" s="61">
        <v>-5.7071670000000001</v>
      </c>
      <c r="O397" s="61" t="s">
        <v>102</v>
      </c>
      <c r="P397" s="61" t="s">
        <v>535</v>
      </c>
      <c r="Q397" s="61" t="s">
        <v>66</v>
      </c>
    </row>
  </sheetData>
  <autoFilter ref="A1:Q397" xr:uid="{0D18C191-1AE6-4790-A907-F23954B62758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7"/>
  <sheetViews>
    <sheetView zoomScale="85" zoomScaleNormal="85" workbookViewId="0">
      <pane ySplit="1" topLeftCell="A2" activePane="bottomLeft" state="frozen"/>
      <selection pane="bottomLeft" activeCell="Q40" sqref="Q40"/>
    </sheetView>
  </sheetViews>
  <sheetFormatPr defaultColWidth="20.7109375" defaultRowHeight="15" x14ac:dyDescent="0.2"/>
  <cols>
    <col min="1" max="1" width="12" style="61" bestFit="1" customWidth="1"/>
    <col min="2" max="2" width="12.42578125" style="61" bestFit="1" customWidth="1"/>
    <col min="3" max="3" width="10.7109375" style="61" bestFit="1" customWidth="1"/>
    <col min="4" max="5" width="12.42578125" style="61" bestFit="1" customWidth="1"/>
    <col min="6" max="6" width="15.7109375" style="61" bestFit="1" customWidth="1"/>
    <col min="7" max="7" width="9.85546875" style="61" bestFit="1" customWidth="1"/>
    <col min="8" max="8" width="7.85546875" style="61" bestFit="1" customWidth="1"/>
    <col min="9" max="9" width="8.85546875" style="61" bestFit="1" customWidth="1"/>
    <col min="10" max="10" width="20.28515625" style="61" bestFit="1" customWidth="1"/>
    <col min="11" max="11" width="12" style="61" bestFit="1" customWidth="1"/>
    <col min="12" max="12" width="17.5703125" style="61" bestFit="1" customWidth="1"/>
    <col min="13" max="13" width="17.85546875" style="61" bestFit="1" customWidth="1"/>
    <col min="14" max="14" width="12.85546875" style="61" bestFit="1" customWidth="1"/>
    <col min="15" max="16384" width="20.7109375" style="61"/>
  </cols>
  <sheetData>
    <row r="1" spans="1:14" ht="30" x14ac:dyDescent="0.2">
      <c r="A1" s="69" t="s">
        <v>10</v>
      </c>
      <c r="B1" s="64" t="s">
        <v>39</v>
      </c>
      <c r="C1" s="69" t="s">
        <v>84</v>
      </c>
      <c r="D1" s="71" t="s">
        <v>86</v>
      </c>
      <c r="E1" s="74" t="s">
        <v>87</v>
      </c>
      <c r="F1" s="70" t="s">
        <v>90</v>
      </c>
      <c r="G1" s="70" t="s">
        <v>91</v>
      </c>
      <c r="H1" s="70" t="s">
        <v>494</v>
      </c>
      <c r="I1" s="73" t="s">
        <v>495</v>
      </c>
      <c r="J1" s="92" t="s">
        <v>496</v>
      </c>
      <c r="K1" s="69" t="s">
        <v>497</v>
      </c>
      <c r="L1" s="70" t="s">
        <v>498</v>
      </c>
      <c r="M1" s="70" t="s">
        <v>499</v>
      </c>
      <c r="N1" s="93" t="s">
        <v>500</v>
      </c>
    </row>
    <row r="2" spans="1:14" x14ac:dyDescent="0.2">
      <c r="A2" s="69" t="s">
        <v>18</v>
      </c>
      <c r="B2" s="64">
        <v>2018</v>
      </c>
      <c r="C2" s="69" t="s">
        <v>79</v>
      </c>
      <c r="D2" s="71">
        <v>43318</v>
      </c>
      <c r="E2" s="63" t="s">
        <v>501</v>
      </c>
      <c r="F2" s="70">
        <v>53.113300000000002</v>
      </c>
      <c r="G2" s="70">
        <v>4.0069999999999997</v>
      </c>
      <c r="H2" s="69" t="s">
        <v>1</v>
      </c>
      <c r="I2" s="95">
        <v>0.5</v>
      </c>
      <c r="J2" s="73" t="s">
        <v>12</v>
      </c>
      <c r="K2" s="69" t="s">
        <v>60</v>
      </c>
      <c r="L2" s="70">
        <v>2.3760000000000003E-2</v>
      </c>
      <c r="M2" s="70">
        <v>0.27720000000000011</v>
      </c>
      <c r="N2" s="69" t="s">
        <v>31</v>
      </c>
    </row>
    <row r="3" spans="1:14" x14ac:dyDescent="0.2">
      <c r="A3" s="69" t="s">
        <v>18</v>
      </c>
      <c r="B3" s="64">
        <v>2018</v>
      </c>
      <c r="C3" s="69" t="s">
        <v>79</v>
      </c>
      <c r="D3" s="71">
        <v>43319</v>
      </c>
      <c r="E3" s="63" t="s">
        <v>502</v>
      </c>
      <c r="F3" s="70">
        <v>56.418300000000002</v>
      </c>
      <c r="G3" s="70">
        <v>3.2172000000000001</v>
      </c>
      <c r="H3" s="69" t="s">
        <v>503</v>
      </c>
      <c r="I3" s="95">
        <v>0.1</v>
      </c>
      <c r="J3" s="73" t="s">
        <v>12</v>
      </c>
      <c r="K3" s="69" t="s">
        <v>60</v>
      </c>
      <c r="L3" s="70">
        <v>5.2000000000000934E-3</v>
      </c>
      <c r="M3" s="70">
        <v>3.8999999999999924E-2</v>
      </c>
      <c r="N3" s="69" t="s">
        <v>504</v>
      </c>
    </row>
    <row r="4" spans="1:14" x14ac:dyDescent="0.2">
      <c r="A4" s="69" t="s">
        <v>18</v>
      </c>
      <c r="B4" s="64">
        <v>2018</v>
      </c>
      <c r="C4" s="69" t="s">
        <v>79</v>
      </c>
      <c r="D4" s="71">
        <v>43319</v>
      </c>
      <c r="E4" s="63" t="s">
        <v>505</v>
      </c>
      <c r="F4" s="70">
        <v>56.373399999999997</v>
      </c>
      <c r="G4" s="70">
        <v>3.2608299999999999</v>
      </c>
      <c r="H4" s="69" t="s">
        <v>503</v>
      </c>
      <c r="I4" s="95">
        <v>0.1</v>
      </c>
      <c r="J4" s="73" t="s">
        <v>12</v>
      </c>
      <c r="K4" s="69" t="s">
        <v>60</v>
      </c>
      <c r="L4" s="70">
        <v>8.3999999999999631E-3</v>
      </c>
      <c r="M4" s="70">
        <v>6.2999999999999945E-2</v>
      </c>
      <c r="N4" s="69" t="s">
        <v>504</v>
      </c>
    </row>
    <row r="5" spans="1:14" x14ac:dyDescent="0.2">
      <c r="A5" s="69" t="s">
        <v>18</v>
      </c>
      <c r="B5" s="64">
        <v>2018</v>
      </c>
      <c r="C5" s="69" t="s">
        <v>79</v>
      </c>
      <c r="D5" s="71">
        <v>43319</v>
      </c>
      <c r="E5" s="63" t="s">
        <v>506</v>
      </c>
      <c r="F5" s="70">
        <v>58.058329999999998</v>
      </c>
      <c r="G5" s="70">
        <v>1.0778000000000001</v>
      </c>
      <c r="H5" s="69" t="s">
        <v>3</v>
      </c>
      <c r="I5" s="95">
        <v>0.1</v>
      </c>
      <c r="J5" s="73" t="s">
        <v>12</v>
      </c>
      <c r="K5" s="69" t="s">
        <v>60</v>
      </c>
      <c r="L5" s="70">
        <v>0.14078879999999994</v>
      </c>
      <c r="M5" s="70">
        <v>0.76161600000000007</v>
      </c>
      <c r="N5" s="69" t="s">
        <v>504</v>
      </c>
    </row>
    <row r="6" spans="1:14" x14ac:dyDescent="0.2">
      <c r="A6" s="69" t="s">
        <v>18</v>
      </c>
      <c r="B6" s="64">
        <v>2018</v>
      </c>
      <c r="C6" s="69" t="s">
        <v>79</v>
      </c>
      <c r="D6" s="71">
        <v>43319</v>
      </c>
      <c r="E6" s="63" t="s">
        <v>507</v>
      </c>
      <c r="F6" s="70">
        <v>58.685499999999998</v>
      </c>
      <c r="G6" s="70">
        <v>2.0855000000000001</v>
      </c>
      <c r="H6" s="69" t="s">
        <v>503</v>
      </c>
      <c r="I6" s="95">
        <v>0.1</v>
      </c>
      <c r="J6" s="73" t="s">
        <v>12</v>
      </c>
      <c r="K6" s="69" t="s">
        <v>65</v>
      </c>
      <c r="L6" s="70"/>
      <c r="M6" s="70"/>
      <c r="N6" s="69" t="s">
        <v>66</v>
      </c>
    </row>
    <row r="7" spans="1:14" x14ac:dyDescent="0.2">
      <c r="A7" s="69" t="s">
        <v>18</v>
      </c>
      <c r="B7" s="64">
        <v>2018</v>
      </c>
      <c r="C7" s="69" t="s">
        <v>79</v>
      </c>
      <c r="D7" s="71">
        <v>43319</v>
      </c>
      <c r="E7" s="63" t="s">
        <v>508</v>
      </c>
      <c r="F7" s="70">
        <v>53.725000000000001</v>
      </c>
      <c r="G7" s="70">
        <v>1.9866999999999999</v>
      </c>
      <c r="H7" s="69" t="s">
        <v>503</v>
      </c>
      <c r="I7" s="95">
        <v>0.1</v>
      </c>
      <c r="J7" s="73" t="s">
        <v>12</v>
      </c>
      <c r="K7" s="69" t="s">
        <v>65</v>
      </c>
      <c r="L7" s="70"/>
      <c r="M7" s="70"/>
      <c r="N7" s="69" t="s">
        <v>66</v>
      </c>
    </row>
    <row r="8" spans="1:14" x14ac:dyDescent="0.2">
      <c r="A8" s="69" t="s">
        <v>18</v>
      </c>
      <c r="B8" s="64">
        <v>2018</v>
      </c>
      <c r="C8" s="69" t="s">
        <v>79</v>
      </c>
      <c r="D8" s="71">
        <v>43319</v>
      </c>
      <c r="E8" s="63" t="s">
        <v>509</v>
      </c>
      <c r="F8" s="70">
        <v>59.567799999999998</v>
      </c>
      <c r="G8" s="70">
        <v>1.9966999999999999</v>
      </c>
      <c r="H8" s="69" t="s">
        <v>503</v>
      </c>
      <c r="I8" s="95">
        <v>0.25</v>
      </c>
      <c r="J8" s="73" t="s">
        <v>12</v>
      </c>
      <c r="K8" s="69" t="s">
        <v>60</v>
      </c>
      <c r="L8" s="70">
        <v>0.10093599999999991</v>
      </c>
      <c r="M8" s="70">
        <v>0.78452000000000011</v>
      </c>
      <c r="N8" s="69" t="s">
        <v>504</v>
      </c>
    </row>
    <row r="9" spans="1:14" x14ac:dyDescent="0.2">
      <c r="A9" s="69" t="s">
        <v>18</v>
      </c>
      <c r="B9" s="64">
        <v>2018</v>
      </c>
      <c r="C9" s="69" t="s">
        <v>79</v>
      </c>
      <c r="D9" s="71">
        <v>43319</v>
      </c>
      <c r="E9" s="63" t="s">
        <v>510</v>
      </c>
      <c r="F9" s="70">
        <v>60.5428</v>
      </c>
      <c r="G9" s="70">
        <v>3.0467</v>
      </c>
      <c r="H9" s="69" t="s">
        <v>503</v>
      </c>
      <c r="I9" s="95">
        <v>0.25</v>
      </c>
      <c r="J9" s="73" t="s">
        <v>12</v>
      </c>
      <c r="K9" s="69" t="s">
        <v>60</v>
      </c>
      <c r="L9" s="70">
        <v>0.66349999999999998</v>
      </c>
      <c r="M9" s="70">
        <v>4.8356250000000003</v>
      </c>
      <c r="N9" s="69" t="s">
        <v>504</v>
      </c>
    </row>
    <row r="10" spans="1:14" x14ac:dyDescent="0.2">
      <c r="A10" s="69" t="s">
        <v>18</v>
      </c>
      <c r="B10" s="64">
        <v>2018</v>
      </c>
      <c r="C10" s="69" t="s">
        <v>79</v>
      </c>
      <c r="D10" s="71">
        <v>43320</v>
      </c>
      <c r="E10" s="63" t="s">
        <v>511</v>
      </c>
      <c r="F10" s="70">
        <v>61.485799999999998</v>
      </c>
      <c r="G10" s="70">
        <v>1.4626999999999999</v>
      </c>
      <c r="H10" s="69" t="s">
        <v>3</v>
      </c>
      <c r="I10" s="95">
        <v>0.5</v>
      </c>
      <c r="J10" s="73" t="s">
        <v>12</v>
      </c>
      <c r="K10" s="69" t="s">
        <v>60</v>
      </c>
      <c r="L10" s="70">
        <v>4.0000000000000036E-3</v>
      </c>
      <c r="M10" s="70">
        <v>3.0000000000000027E-2</v>
      </c>
      <c r="N10" s="69" t="s">
        <v>504</v>
      </c>
    </row>
    <row r="11" spans="1:14" x14ac:dyDescent="0.2">
      <c r="A11" s="69" t="s">
        <v>18</v>
      </c>
      <c r="B11" s="64">
        <v>2018</v>
      </c>
      <c r="C11" s="69" t="s">
        <v>79</v>
      </c>
      <c r="D11" s="71">
        <v>43320</v>
      </c>
      <c r="E11" s="63" t="s">
        <v>512</v>
      </c>
      <c r="F11" s="70">
        <v>61.3613</v>
      </c>
      <c r="G11" s="70">
        <v>1.5763</v>
      </c>
      <c r="H11" s="69" t="s">
        <v>3</v>
      </c>
      <c r="I11" s="95">
        <v>0.5</v>
      </c>
      <c r="J11" s="73" t="s">
        <v>12</v>
      </c>
      <c r="K11" s="69" t="s">
        <v>60</v>
      </c>
      <c r="L11" s="70">
        <v>0.89449999999999985</v>
      </c>
      <c r="M11" s="70">
        <v>8.9649999999999999</v>
      </c>
      <c r="N11" s="69" t="s">
        <v>504</v>
      </c>
    </row>
    <row r="12" spans="1:14" x14ac:dyDescent="0.2">
      <c r="A12" s="69" t="s">
        <v>18</v>
      </c>
      <c r="B12" s="64">
        <v>2018</v>
      </c>
      <c r="C12" s="69" t="s">
        <v>79</v>
      </c>
      <c r="D12" s="71">
        <v>43320</v>
      </c>
      <c r="E12" s="63" t="s">
        <v>513</v>
      </c>
      <c r="F12" s="70">
        <v>60.805799999999998</v>
      </c>
      <c r="G12" s="70">
        <v>1.4472</v>
      </c>
      <c r="H12" s="69" t="s">
        <v>3</v>
      </c>
      <c r="I12" s="95">
        <v>0.3</v>
      </c>
      <c r="J12" s="73" t="s">
        <v>12</v>
      </c>
      <c r="K12" s="69" t="s">
        <v>60</v>
      </c>
      <c r="L12" s="70">
        <v>9.6000000000000529E-3</v>
      </c>
      <c r="M12" s="70">
        <v>7.2000000000000064E-2</v>
      </c>
      <c r="N12" s="69" t="s">
        <v>504</v>
      </c>
    </row>
    <row r="13" spans="1:14" x14ac:dyDescent="0.2">
      <c r="A13" s="69" t="s">
        <v>18</v>
      </c>
      <c r="B13" s="64">
        <v>2018</v>
      </c>
      <c r="C13" s="69" t="s">
        <v>79</v>
      </c>
      <c r="D13" s="71">
        <v>43320</v>
      </c>
      <c r="E13" s="63" t="s">
        <v>514</v>
      </c>
      <c r="F13" s="70">
        <v>60.851300000000002</v>
      </c>
      <c r="G13" s="70">
        <v>1.468</v>
      </c>
      <c r="H13" s="69" t="s">
        <v>3</v>
      </c>
      <c r="I13" s="95">
        <v>0.4</v>
      </c>
      <c r="J13" s="73" t="s">
        <v>12</v>
      </c>
      <c r="K13" s="69" t="s">
        <v>60</v>
      </c>
      <c r="L13" s="70">
        <v>2.3136000000000001</v>
      </c>
      <c r="M13" s="70">
        <v>22.416</v>
      </c>
      <c r="N13" s="69" t="s">
        <v>504</v>
      </c>
    </row>
    <row r="14" spans="1:14" x14ac:dyDescent="0.2">
      <c r="A14" s="69" t="s">
        <v>18</v>
      </c>
      <c r="B14" s="64">
        <v>2018</v>
      </c>
      <c r="C14" s="69" t="s">
        <v>79</v>
      </c>
      <c r="D14" s="71">
        <v>43320</v>
      </c>
      <c r="E14" s="63" t="s">
        <v>515</v>
      </c>
      <c r="F14" s="70">
        <v>60.773800000000001</v>
      </c>
      <c r="G14" s="70">
        <v>3.3018000000000001</v>
      </c>
      <c r="H14" s="69" t="s">
        <v>503</v>
      </c>
      <c r="I14" s="95">
        <v>0.3</v>
      </c>
      <c r="J14" s="73" t="s">
        <v>12</v>
      </c>
      <c r="K14" s="69" t="s">
        <v>60</v>
      </c>
      <c r="L14" s="70">
        <v>1.9574400000000001</v>
      </c>
      <c r="M14" s="70">
        <v>12.5448</v>
      </c>
      <c r="N14" s="69" t="s">
        <v>504</v>
      </c>
    </row>
    <row r="15" spans="1:14" x14ac:dyDescent="0.2">
      <c r="A15" s="69" t="s">
        <v>18</v>
      </c>
      <c r="B15" s="64">
        <v>2018</v>
      </c>
      <c r="C15" s="69" t="s">
        <v>79</v>
      </c>
      <c r="D15" s="71">
        <v>43320</v>
      </c>
      <c r="E15" s="63" t="s">
        <v>516</v>
      </c>
      <c r="F15" s="70">
        <v>60.780799999999999</v>
      </c>
      <c r="G15" s="70">
        <v>2.9005000000000001</v>
      </c>
      <c r="H15" s="69" t="s">
        <v>503</v>
      </c>
      <c r="I15" s="95">
        <v>0.26</v>
      </c>
      <c r="J15" s="73" t="s">
        <v>12</v>
      </c>
      <c r="K15" s="69" t="s">
        <v>60</v>
      </c>
      <c r="L15" s="70">
        <v>7.5088000000000044E-2</v>
      </c>
      <c r="M15" s="70">
        <v>0.72175999999999996</v>
      </c>
      <c r="N15" s="69" t="s">
        <v>504</v>
      </c>
    </row>
    <row r="16" spans="1:14" x14ac:dyDescent="0.2">
      <c r="A16" s="69" t="s">
        <v>18</v>
      </c>
      <c r="B16" s="64">
        <v>2018</v>
      </c>
      <c r="C16" s="69" t="s">
        <v>79</v>
      </c>
      <c r="D16" s="71">
        <v>43320</v>
      </c>
      <c r="E16" s="63" t="s">
        <v>517</v>
      </c>
      <c r="F16" s="70">
        <v>60.607799999999997</v>
      </c>
      <c r="G16" s="70">
        <v>2.7730000000000001</v>
      </c>
      <c r="H16" s="69" t="s">
        <v>503</v>
      </c>
      <c r="I16" s="95">
        <v>0.4</v>
      </c>
      <c r="J16" s="73" t="s">
        <v>12</v>
      </c>
      <c r="K16" s="69" t="s">
        <v>60</v>
      </c>
      <c r="L16" s="70">
        <v>1.2225600000000001</v>
      </c>
      <c r="M16" s="70">
        <v>5.7384000000000004</v>
      </c>
      <c r="N16" s="69" t="s">
        <v>504</v>
      </c>
    </row>
    <row r="17" spans="1:14" x14ac:dyDescent="0.2">
      <c r="A17" s="69" t="s">
        <v>18</v>
      </c>
      <c r="B17" s="64">
        <v>2018</v>
      </c>
      <c r="C17" s="69" t="s">
        <v>79</v>
      </c>
      <c r="D17" s="71">
        <v>43320</v>
      </c>
      <c r="E17" s="63" t="s">
        <v>518</v>
      </c>
      <c r="F17" s="70">
        <v>61.203699999999998</v>
      </c>
      <c r="G17" s="70">
        <v>1.833</v>
      </c>
      <c r="H17" s="69" t="s">
        <v>503</v>
      </c>
      <c r="I17" s="95">
        <v>0.25</v>
      </c>
      <c r="J17" s="73" t="s">
        <v>12</v>
      </c>
      <c r="K17" s="69" t="s">
        <v>60</v>
      </c>
      <c r="L17" s="70">
        <v>6.0000000000000053E-2</v>
      </c>
      <c r="M17" s="70">
        <v>0.59099999999999997</v>
      </c>
      <c r="N17" s="69" t="s">
        <v>504</v>
      </c>
    </row>
    <row r="18" spans="1:14" x14ac:dyDescent="0.2">
      <c r="A18" s="69" t="s">
        <v>18</v>
      </c>
      <c r="B18" s="64">
        <v>2018</v>
      </c>
      <c r="C18" s="69" t="s">
        <v>79</v>
      </c>
      <c r="D18" s="71">
        <v>43320</v>
      </c>
      <c r="E18" s="63" t="s">
        <v>518</v>
      </c>
      <c r="F18" s="70">
        <v>61.252800000000001</v>
      </c>
      <c r="G18" s="70">
        <v>1.8574999999999999</v>
      </c>
      <c r="H18" s="69" t="s">
        <v>503</v>
      </c>
      <c r="I18" s="95">
        <v>0.5</v>
      </c>
      <c r="J18" s="73" t="s">
        <v>12</v>
      </c>
      <c r="K18" s="69" t="s">
        <v>60</v>
      </c>
      <c r="L18" s="70">
        <v>1.6000000000000014E-2</v>
      </c>
      <c r="M18" s="70">
        <v>0.12000000000000011</v>
      </c>
      <c r="N18" s="69" t="s">
        <v>504</v>
      </c>
    </row>
    <row r="19" spans="1:14" x14ac:dyDescent="0.2">
      <c r="A19" s="69" t="s">
        <v>18</v>
      </c>
      <c r="B19" s="64">
        <v>2018</v>
      </c>
      <c r="C19" s="69" t="s">
        <v>79</v>
      </c>
      <c r="D19" s="71">
        <v>43320</v>
      </c>
      <c r="E19" s="63" t="s">
        <v>518</v>
      </c>
      <c r="F19" s="70">
        <v>61.294499999999999</v>
      </c>
      <c r="G19" s="70">
        <v>1.9041999999999999</v>
      </c>
      <c r="H19" s="69" t="s">
        <v>503</v>
      </c>
      <c r="I19" s="95">
        <v>0.25</v>
      </c>
      <c r="J19" s="73" t="s">
        <v>12</v>
      </c>
      <c r="K19" s="69" t="s">
        <v>60</v>
      </c>
      <c r="L19" s="70">
        <v>3.0000000000000027E-2</v>
      </c>
      <c r="M19" s="70">
        <v>0.22500000000000009</v>
      </c>
      <c r="N19" s="69" t="s">
        <v>504</v>
      </c>
    </row>
    <row r="20" spans="1:14" x14ac:dyDescent="0.2">
      <c r="A20" s="69" t="s">
        <v>18</v>
      </c>
      <c r="B20" s="64">
        <v>2018</v>
      </c>
      <c r="C20" s="69" t="s">
        <v>79</v>
      </c>
      <c r="D20" s="71">
        <v>43321</v>
      </c>
      <c r="E20" s="63" t="s">
        <v>519</v>
      </c>
      <c r="F20" s="70">
        <v>58.448799999999999</v>
      </c>
      <c r="G20" s="70">
        <v>-0.25580000000000003</v>
      </c>
      <c r="H20" s="69" t="s">
        <v>3</v>
      </c>
      <c r="I20" s="95">
        <v>0.25</v>
      </c>
      <c r="J20" s="73" t="s">
        <v>12</v>
      </c>
      <c r="K20" s="69" t="s">
        <v>60</v>
      </c>
      <c r="L20" s="70">
        <v>3.6000000000000476E-3</v>
      </c>
      <c r="M20" s="70">
        <v>2.6999999999999913E-2</v>
      </c>
      <c r="N20" s="69" t="s">
        <v>504</v>
      </c>
    </row>
    <row r="21" spans="1:14" x14ac:dyDescent="0.2">
      <c r="A21" s="69" t="s">
        <v>18</v>
      </c>
      <c r="B21" s="64">
        <v>2018</v>
      </c>
      <c r="C21" s="69" t="s">
        <v>79</v>
      </c>
      <c r="D21" s="71">
        <v>43321</v>
      </c>
      <c r="E21" s="63" t="s">
        <v>520</v>
      </c>
      <c r="F21" s="70">
        <v>58.059800000000003</v>
      </c>
      <c r="G21" s="70">
        <v>1.0791999999999999</v>
      </c>
      <c r="H21" s="69" t="s">
        <v>3</v>
      </c>
      <c r="I21" s="95">
        <v>0.1</v>
      </c>
      <c r="J21" s="73" t="s">
        <v>12</v>
      </c>
      <c r="K21" s="69" t="s">
        <v>60</v>
      </c>
      <c r="L21" s="70">
        <v>2.1599999999999397E-3</v>
      </c>
      <c r="M21" s="70">
        <v>1.6199999999999992E-2</v>
      </c>
      <c r="N21" s="69" t="s">
        <v>504</v>
      </c>
    </row>
    <row r="22" spans="1:14" x14ac:dyDescent="0.2">
      <c r="A22" s="69" t="s">
        <v>18</v>
      </c>
      <c r="B22" s="64">
        <v>2018</v>
      </c>
      <c r="C22" s="69" t="s">
        <v>79</v>
      </c>
      <c r="D22" s="71">
        <v>43321</v>
      </c>
      <c r="E22" s="63" t="s">
        <v>521</v>
      </c>
      <c r="F22" s="70">
        <v>57.975299999999997</v>
      </c>
      <c r="G22" s="70">
        <v>11.234999999999999</v>
      </c>
      <c r="H22" s="69" t="s">
        <v>3</v>
      </c>
      <c r="I22" s="95">
        <v>0.25</v>
      </c>
      <c r="J22" s="73" t="s">
        <v>12</v>
      </c>
      <c r="K22" s="69" t="s">
        <v>60</v>
      </c>
      <c r="L22" s="70">
        <v>9.9999999999988987E-4</v>
      </c>
      <c r="M22" s="70">
        <v>7.5000000000000622E-3</v>
      </c>
      <c r="N22" s="69" t="s">
        <v>504</v>
      </c>
    </row>
    <row r="23" spans="1:14" x14ac:dyDescent="0.2">
      <c r="A23" s="69" t="s">
        <v>18</v>
      </c>
      <c r="B23" s="64">
        <v>2018</v>
      </c>
      <c r="C23" s="69" t="s">
        <v>79</v>
      </c>
      <c r="D23" s="71">
        <v>43321</v>
      </c>
      <c r="E23" s="63" t="s">
        <v>522</v>
      </c>
      <c r="F23" s="70">
        <v>57.731200000000001</v>
      </c>
      <c r="G23" s="70">
        <v>0.97050000000000003</v>
      </c>
      <c r="H23" s="69" t="s">
        <v>3</v>
      </c>
      <c r="I23" s="95">
        <v>0.25</v>
      </c>
      <c r="J23" s="73" t="s">
        <v>12</v>
      </c>
      <c r="K23" s="69" t="s">
        <v>60</v>
      </c>
      <c r="L23" s="70">
        <v>4.1400000000000103E-2</v>
      </c>
      <c r="M23" s="70">
        <v>0.55800000000000005</v>
      </c>
      <c r="N23" s="69" t="s">
        <v>504</v>
      </c>
    </row>
    <row r="24" spans="1:14" x14ac:dyDescent="0.2">
      <c r="A24" s="69" t="s">
        <v>18</v>
      </c>
      <c r="B24" s="64">
        <v>2018</v>
      </c>
      <c r="C24" s="69" t="s">
        <v>79</v>
      </c>
      <c r="D24" s="71">
        <v>43321</v>
      </c>
      <c r="E24" s="63" t="s">
        <v>522</v>
      </c>
      <c r="F24" s="70">
        <v>57.722000000000001</v>
      </c>
      <c r="G24" s="70">
        <v>0.90080000000000005</v>
      </c>
      <c r="H24" s="69" t="s">
        <v>3</v>
      </c>
      <c r="I24" s="95">
        <v>0.25</v>
      </c>
      <c r="J24" s="73" t="s">
        <v>12</v>
      </c>
      <c r="K24" s="69" t="s">
        <v>60</v>
      </c>
      <c r="L24" s="70">
        <v>5.5199999999999694E-3</v>
      </c>
      <c r="M24" s="70">
        <v>7.4400000000000022E-2</v>
      </c>
      <c r="N24" s="69" t="s">
        <v>504</v>
      </c>
    </row>
    <row r="25" spans="1:14" x14ac:dyDescent="0.2">
      <c r="A25" s="69" t="s">
        <v>18</v>
      </c>
      <c r="B25" s="64">
        <v>2018</v>
      </c>
      <c r="C25" s="69" t="s">
        <v>79</v>
      </c>
      <c r="D25" s="71">
        <v>43321</v>
      </c>
      <c r="E25" s="63" t="s">
        <v>522</v>
      </c>
      <c r="F25" s="70">
        <v>57.8917</v>
      </c>
      <c r="G25" s="70">
        <v>0.84450000000000003</v>
      </c>
      <c r="H25" s="69" t="s">
        <v>3</v>
      </c>
      <c r="I25" s="95">
        <v>0.25</v>
      </c>
      <c r="J25" s="73" t="s">
        <v>12</v>
      </c>
      <c r="K25" s="69" t="s">
        <v>60</v>
      </c>
      <c r="L25" s="70">
        <v>5.9800000000000963E-3</v>
      </c>
      <c r="M25" s="70">
        <v>8.0600000000000005E-2</v>
      </c>
      <c r="N25" s="69" t="s">
        <v>504</v>
      </c>
    </row>
    <row r="26" spans="1:14" x14ac:dyDescent="0.2">
      <c r="A26" s="69" t="s">
        <v>18</v>
      </c>
      <c r="B26" s="64">
        <v>2018</v>
      </c>
      <c r="C26" s="69" t="s">
        <v>79</v>
      </c>
      <c r="D26" s="71">
        <v>43321</v>
      </c>
      <c r="E26" s="63" t="s">
        <v>523</v>
      </c>
      <c r="F26" s="70">
        <v>56.488300000000002</v>
      </c>
      <c r="G26" s="70">
        <v>2.8445</v>
      </c>
      <c r="H26" s="69" t="s">
        <v>3</v>
      </c>
      <c r="I26" s="95">
        <v>0.15</v>
      </c>
      <c r="J26" s="73" t="s">
        <v>12</v>
      </c>
      <c r="K26" s="69" t="s">
        <v>60</v>
      </c>
      <c r="L26" s="70">
        <v>1.9590000000000001</v>
      </c>
      <c r="M26" s="70">
        <v>19.7925</v>
      </c>
      <c r="N26" s="69" t="s">
        <v>504</v>
      </c>
    </row>
    <row r="27" spans="1:14" x14ac:dyDescent="0.2">
      <c r="A27" s="69" t="s">
        <v>18</v>
      </c>
      <c r="B27" s="64">
        <v>2018</v>
      </c>
      <c r="C27" s="69" t="s">
        <v>79</v>
      </c>
      <c r="D27" s="71">
        <v>43321</v>
      </c>
      <c r="E27" s="63" t="s">
        <v>524</v>
      </c>
      <c r="F27" s="70">
        <v>56.398200000000003</v>
      </c>
      <c r="G27" s="70">
        <v>2.0630000000000002</v>
      </c>
      <c r="H27" s="69" t="s">
        <v>3</v>
      </c>
      <c r="I27" s="95">
        <v>0.1</v>
      </c>
      <c r="J27" s="73" t="s">
        <v>12</v>
      </c>
      <c r="K27" s="69" t="s">
        <v>60</v>
      </c>
      <c r="L27" s="70">
        <v>2.972</v>
      </c>
      <c r="M27" s="70">
        <v>20.32</v>
      </c>
      <c r="N27" s="69" t="s">
        <v>504</v>
      </c>
    </row>
    <row r="28" spans="1:14" x14ac:dyDescent="0.2">
      <c r="A28" s="64" t="s">
        <v>19</v>
      </c>
      <c r="B28" s="69">
        <v>2018</v>
      </c>
      <c r="C28" s="69" t="s">
        <v>79</v>
      </c>
      <c r="D28" s="71">
        <v>43425</v>
      </c>
      <c r="E28" s="63">
        <v>0.4861111111111111</v>
      </c>
      <c r="F28" s="70">
        <v>52.668166666666664</v>
      </c>
      <c r="G28" s="70">
        <v>31.019500000000001</v>
      </c>
      <c r="H28" s="64">
        <v>44</v>
      </c>
      <c r="I28" s="74">
        <v>4.5940000000000003</v>
      </c>
      <c r="J28" s="73" t="s">
        <v>12</v>
      </c>
      <c r="K28" s="64" t="s">
        <v>66</v>
      </c>
      <c r="L28" s="74"/>
      <c r="M28" s="73"/>
      <c r="N28" s="70" t="s">
        <v>105</v>
      </c>
    </row>
    <row r="29" spans="1:14" x14ac:dyDescent="0.2">
      <c r="A29" s="64" t="s">
        <v>22</v>
      </c>
      <c r="B29" s="69">
        <v>2018</v>
      </c>
      <c r="C29" s="64" t="s">
        <v>79</v>
      </c>
      <c r="D29" s="96">
        <v>43283</v>
      </c>
      <c r="E29" s="97">
        <v>0.41041666666666665</v>
      </c>
      <c r="F29" s="94">
        <v>57.286388888888887</v>
      </c>
      <c r="G29" s="94">
        <v>2.1897222222222221</v>
      </c>
      <c r="H29" s="70" t="s">
        <v>3</v>
      </c>
      <c r="I29" s="73"/>
      <c r="J29" s="73" t="s">
        <v>12</v>
      </c>
      <c r="K29" s="64" t="s">
        <v>66</v>
      </c>
      <c r="L29" s="70"/>
      <c r="M29" s="70"/>
      <c r="N29" s="69" t="s">
        <v>158</v>
      </c>
    </row>
    <row r="30" spans="1:14" x14ac:dyDescent="0.2">
      <c r="A30" s="64" t="s">
        <v>22</v>
      </c>
      <c r="B30" s="69">
        <v>2018</v>
      </c>
      <c r="C30" s="64" t="s">
        <v>79</v>
      </c>
      <c r="D30" s="96">
        <v>43284</v>
      </c>
      <c r="E30" s="97">
        <v>0.46458333333333335</v>
      </c>
      <c r="F30" s="94">
        <v>60.54</v>
      </c>
      <c r="G30" s="94">
        <v>3.0652777777777778</v>
      </c>
      <c r="H30" s="70" t="s">
        <v>503</v>
      </c>
      <c r="I30" s="73"/>
      <c r="J30" s="73" t="s">
        <v>12</v>
      </c>
      <c r="K30" s="64" t="s">
        <v>66</v>
      </c>
      <c r="L30" s="70"/>
      <c r="M30" s="70"/>
      <c r="N30" s="69" t="s">
        <v>158</v>
      </c>
    </row>
    <row r="31" spans="1:14" x14ac:dyDescent="0.2">
      <c r="A31" s="64" t="s">
        <v>22</v>
      </c>
      <c r="B31" s="69">
        <v>2018</v>
      </c>
      <c r="C31" s="64" t="s">
        <v>79</v>
      </c>
      <c r="D31" s="96">
        <v>43284</v>
      </c>
      <c r="E31" s="97">
        <v>0.46666666666666662</v>
      </c>
      <c r="F31" s="94">
        <v>60.607777777777777</v>
      </c>
      <c r="G31" s="94">
        <v>2.7894444444444444</v>
      </c>
      <c r="H31" s="70" t="s">
        <v>503</v>
      </c>
      <c r="I31" s="73"/>
      <c r="J31" s="73" t="s">
        <v>12</v>
      </c>
      <c r="K31" s="64" t="s">
        <v>66</v>
      </c>
      <c r="L31" s="70"/>
      <c r="M31" s="70"/>
      <c r="N31" s="69" t="s">
        <v>158</v>
      </c>
    </row>
    <row r="32" spans="1:14" x14ac:dyDescent="0.2">
      <c r="A32" s="64" t="s">
        <v>22</v>
      </c>
      <c r="B32" s="69">
        <v>2018</v>
      </c>
      <c r="C32" s="64" t="s">
        <v>79</v>
      </c>
      <c r="D32" s="96">
        <v>43284</v>
      </c>
      <c r="E32" s="97">
        <v>0.47083333333333338</v>
      </c>
      <c r="F32" s="94">
        <v>60.775555555555556</v>
      </c>
      <c r="G32" s="94">
        <v>2.8997222222222221</v>
      </c>
      <c r="H32" s="70" t="s">
        <v>503</v>
      </c>
      <c r="I32" s="73"/>
      <c r="J32" s="73" t="s">
        <v>12</v>
      </c>
      <c r="K32" s="64" t="s">
        <v>66</v>
      </c>
      <c r="L32" s="70"/>
      <c r="M32" s="70"/>
      <c r="N32" s="69" t="s">
        <v>158</v>
      </c>
    </row>
    <row r="33" spans="1:14" x14ac:dyDescent="0.2">
      <c r="A33" s="64" t="s">
        <v>22</v>
      </c>
      <c r="B33" s="69">
        <v>2018</v>
      </c>
      <c r="C33" s="64" t="s">
        <v>79</v>
      </c>
      <c r="D33" s="96">
        <v>43284</v>
      </c>
      <c r="E33" s="97">
        <v>0.47500000000000003</v>
      </c>
      <c r="F33" s="94">
        <v>60.779166666666669</v>
      </c>
      <c r="G33" s="94">
        <v>3.5569444444444445</v>
      </c>
      <c r="H33" s="70" t="s">
        <v>503</v>
      </c>
      <c r="I33" s="73"/>
      <c r="J33" s="73" t="s">
        <v>12</v>
      </c>
      <c r="K33" s="64" t="s">
        <v>66</v>
      </c>
      <c r="L33" s="70"/>
      <c r="M33" s="70"/>
      <c r="N33" s="69" t="s">
        <v>158</v>
      </c>
    </row>
    <row r="34" spans="1:14" x14ac:dyDescent="0.2">
      <c r="A34" s="64" t="s">
        <v>22</v>
      </c>
      <c r="B34" s="69">
        <v>2018</v>
      </c>
      <c r="C34" s="64" t="s">
        <v>79</v>
      </c>
      <c r="D34" s="96">
        <v>43285</v>
      </c>
      <c r="E34" s="97">
        <v>0.4548611111111111</v>
      </c>
      <c r="F34" s="94">
        <v>61.447499999999998</v>
      </c>
      <c r="G34" s="94">
        <v>2.1377777777777776</v>
      </c>
      <c r="H34" s="70" t="s">
        <v>503</v>
      </c>
      <c r="I34" s="73"/>
      <c r="J34" s="73" t="s">
        <v>12</v>
      </c>
      <c r="K34" s="64" t="s">
        <v>66</v>
      </c>
      <c r="L34" s="70"/>
      <c r="M34" s="70"/>
      <c r="N34" s="69" t="s">
        <v>158</v>
      </c>
    </row>
    <row r="35" spans="1:14" x14ac:dyDescent="0.2">
      <c r="A35" s="64" t="s">
        <v>22</v>
      </c>
      <c r="B35" s="69">
        <v>2018</v>
      </c>
      <c r="C35" s="64" t="s">
        <v>79</v>
      </c>
      <c r="D35" s="96">
        <v>43285</v>
      </c>
      <c r="E35" s="97">
        <v>0.46875</v>
      </c>
      <c r="F35" s="94">
        <v>61.362222222222222</v>
      </c>
      <c r="G35" s="94">
        <v>1.5536111111111111</v>
      </c>
      <c r="H35" s="70" t="s">
        <v>503</v>
      </c>
      <c r="I35" s="73">
        <v>5.8200000000000002E-2</v>
      </c>
      <c r="J35" s="73" t="s">
        <v>12</v>
      </c>
      <c r="K35" s="64" t="s">
        <v>102</v>
      </c>
      <c r="L35" s="70">
        <v>2E-3</v>
      </c>
      <c r="M35" s="70">
        <v>1.6E-2</v>
      </c>
      <c r="N35" s="69" t="s">
        <v>158</v>
      </c>
    </row>
    <row r="36" spans="1:14" x14ac:dyDescent="0.2">
      <c r="A36" s="64" t="s">
        <v>22</v>
      </c>
      <c r="B36" s="69">
        <v>2018</v>
      </c>
      <c r="C36" s="64" t="s">
        <v>79</v>
      </c>
      <c r="D36" s="96">
        <v>43286</v>
      </c>
      <c r="E36" s="97">
        <v>0.44166666666666665</v>
      </c>
      <c r="F36" s="94">
        <v>56.421944444444442</v>
      </c>
      <c r="G36" s="94">
        <v>2.0852777777777778</v>
      </c>
      <c r="H36" s="70" t="s">
        <v>3</v>
      </c>
      <c r="I36" s="73"/>
      <c r="J36" s="73" t="s">
        <v>12</v>
      </c>
      <c r="K36" s="64" t="s">
        <v>66</v>
      </c>
      <c r="L36" s="70"/>
      <c r="M36" s="70"/>
      <c r="N36" s="69" t="s">
        <v>158</v>
      </c>
    </row>
    <row r="37" spans="1:14" x14ac:dyDescent="0.2">
      <c r="A37" s="64" t="s">
        <v>22</v>
      </c>
      <c r="B37" s="69">
        <v>2018</v>
      </c>
      <c r="C37" s="64" t="s">
        <v>79</v>
      </c>
      <c r="D37" s="96">
        <v>43368</v>
      </c>
      <c r="E37" s="97">
        <v>0.47222222222222227</v>
      </c>
      <c r="F37" s="70">
        <v>60.492222222222225</v>
      </c>
      <c r="G37" s="70">
        <v>2.8266666666666662</v>
      </c>
      <c r="H37" s="70" t="s">
        <v>503</v>
      </c>
      <c r="I37" s="73">
        <v>0.69</v>
      </c>
      <c r="J37" s="73" t="s">
        <v>12</v>
      </c>
      <c r="K37" s="64" t="s">
        <v>102</v>
      </c>
      <c r="L37" s="70">
        <v>2.8000000000000001E-2</v>
      </c>
      <c r="M37" s="70">
        <v>0.20699999999999999</v>
      </c>
      <c r="N37" s="69" t="s">
        <v>158</v>
      </c>
    </row>
    <row r="38" spans="1:14" x14ac:dyDescent="0.2">
      <c r="A38" s="64" t="s">
        <v>22</v>
      </c>
      <c r="B38" s="69">
        <v>2018</v>
      </c>
      <c r="C38" s="64" t="s">
        <v>79</v>
      </c>
      <c r="D38" s="96">
        <v>43368</v>
      </c>
      <c r="E38" s="97">
        <v>0.47847222222222219</v>
      </c>
      <c r="F38" s="70">
        <v>60.541944444444439</v>
      </c>
      <c r="G38" s="70">
        <v>3.0472222222222221</v>
      </c>
      <c r="H38" s="70" t="s">
        <v>503</v>
      </c>
      <c r="I38" s="73">
        <v>0.108</v>
      </c>
      <c r="J38" s="73" t="s">
        <v>12</v>
      </c>
      <c r="K38" s="64" t="s">
        <v>102</v>
      </c>
      <c r="L38" s="70">
        <v>0.16800000000000001</v>
      </c>
      <c r="M38" s="70">
        <v>1.6930000000000001</v>
      </c>
      <c r="N38" s="69" t="s">
        <v>158</v>
      </c>
    </row>
    <row r="39" spans="1:14" x14ac:dyDescent="0.2">
      <c r="A39" s="64" t="s">
        <v>22</v>
      </c>
      <c r="B39" s="69">
        <v>2018</v>
      </c>
      <c r="C39" s="64" t="s">
        <v>79</v>
      </c>
      <c r="D39" s="96">
        <v>43368</v>
      </c>
      <c r="E39" s="97">
        <v>0.49583333333333335</v>
      </c>
      <c r="F39" s="70">
        <v>60.886388888888888</v>
      </c>
      <c r="G39" s="70">
        <v>3.6038888888888891</v>
      </c>
      <c r="H39" s="70" t="s">
        <v>503</v>
      </c>
      <c r="I39" s="73">
        <v>0.18</v>
      </c>
      <c r="J39" s="73" t="s">
        <v>12</v>
      </c>
      <c r="K39" s="64" t="s">
        <v>102</v>
      </c>
      <c r="L39" s="70">
        <v>9.6000000000000002E-2</v>
      </c>
      <c r="M39" s="70">
        <v>0.94899999999999995</v>
      </c>
      <c r="N39" s="69" t="s">
        <v>158</v>
      </c>
    </row>
    <row r="40" spans="1:14" x14ac:dyDescent="0.2">
      <c r="A40" s="64" t="s">
        <v>22</v>
      </c>
      <c r="B40" s="69">
        <v>2018</v>
      </c>
      <c r="C40" s="64" t="s">
        <v>79</v>
      </c>
      <c r="D40" s="96">
        <v>43369</v>
      </c>
      <c r="E40" s="97">
        <v>0.43402777777777773</v>
      </c>
      <c r="F40" s="70">
        <v>60.855555555555554</v>
      </c>
      <c r="G40" s="70">
        <v>1.4666666666666668</v>
      </c>
      <c r="H40" s="70" t="s">
        <v>3</v>
      </c>
      <c r="I40" s="73">
        <v>0.03</v>
      </c>
      <c r="J40" s="73" t="s">
        <v>12</v>
      </c>
      <c r="K40" s="64" t="s">
        <v>102</v>
      </c>
      <c r="L40" s="70">
        <v>3.0000000000000001E-3</v>
      </c>
      <c r="M40" s="70">
        <v>3.6999999999999998E-2</v>
      </c>
      <c r="N40" s="69" t="s">
        <v>158</v>
      </c>
    </row>
    <row r="41" spans="1:14" x14ac:dyDescent="0.2">
      <c r="A41" s="64" t="s">
        <v>22</v>
      </c>
      <c r="B41" s="69">
        <v>2018</v>
      </c>
      <c r="C41" s="64" t="s">
        <v>79</v>
      </c>
      <c r="D41" s="96">
        <v>43369</v>
      </c>
      <c r="E41" s="97">
        <v>0.55972222222222223</v>
      </c>
      <c r="F41" s="70">
        <v>58.448333333333331</v>
      </c>
      <c r="G41" s="70">
        <v>-0.25555555555555598</v>
      </c>
      <c r="H41" s="70" t="s">
        <v>3</v>
      </c>
      <c r="I41" s="73">
        <v>0.151</v>
      </c>
      <c r="J41" s="73" t="s">
        <v>12</v>
      </c>
      <c r="K41" s="64" t="s">
        <v>102</v>
      </c>
      <c r="L41" s="70">
        <v>0.16800000000000001</v>
      </c>
      <c r="M41" s="70">
        <v>1.7609999999999999</v>
      </c>
      <c r="N41" s="69" t="s">
        <v>158</v>
      </c>
    </row>
    <row r="42" spans="1:14" x14ac:dyDescent="0.2">
      <c r="A42" s="64" t="s">
        <v>22</v>
      </c>
      <c r="B42" s="69">
        <v>2018</v>
      </c>
      <c r="C42" s="64" t="s">
        <v>79</v>
      </c>
      <c r="D42" s="96">
        <v>43369</v>
      </c>
      <c r="E42" s="97">
        <v>0.57986111111111105</v>
      </c>
      <c r="F42" s="70">
        <v>57.733333333333334</v>
      </c>
      <c r="G42" s="70">
        <v>0.97222222222222221</v>
      </c>
      <c r="H42" s="70" t="s">
        <v>3</v>
      </c>
      <c r="I42" s="73">
        <v>6.6000000000000003E-2</v>
      </c>
      <c r="J42" s="73" t="s">
        <v>12</v>
      </c>
      <c r="K42" s="64" t="s">
        <v>102</v>
      </c>
      <c r="L42" s="70">
        <v>6.0000000000000001E-3</v>
      </c>
      <c r="M42" s="70">
        <v>8.1000000000000003E-2</v>
      </c>
      <c r="N42" s="69" t="s">
        <v>158</v>
      </c>
    </row>
    <row r="43" spans="1:14" x14ac:dyDescent="0.2">
      <c r="A43" s="64" t="s">
        <v>22</v>
      </c>
      <c r="B43" s="69">
        <v>2018</v>
      </c>
      <c r="C43" s="64" t="s">
        <v>79</v>
      </c>
      <c r="D43" s="96">
        <v>43369</v>
      </c>
      <c r="E43" s="97">
        <v>0.58333333333333337</v>
      </c>
      <c r="F43" s="70">
        <v>57.725555555555559</v>
      </c>
      <c r="G43" s="70">
        <v>0.90611111111111109</v>
      </c>
      <c r="H43" s="70" t="s">
        <v>3</v>
      </c>
      <c r="I43" s="73">
        <v>1.2E-2</v>
      </c>
      <c r="J43" s="73" t="s">
        <v>12</v>
      </c>
      <c r="K43" s="64" t="s">
        <v>102</v>
      </c>
      <c r="L43" s="70">
        <v>0.02</v>
      </c>
      <c r="M43" s="70">
        <v>0.318</v>
      </c>
      <c r="N43" s="69" t="s">
        <v>158</v>
      </c>
    </row>
    <row r="44" spans="1:14" x14ac:dyDescent="0.2">
      <c r="A44" s="64" t="s">
        <v>22</v>
      </c>
      <c r="B44" s="69">
        <v>2018</v>
      </c>
      <c r="C44" s="64" t="s">
        <v>79</v>
      </c>
      <c r="D44" s="96">
        <v>43369</v>
      </c>
      <c r="E44" s="97">
        <v>0.58680555555555558</v>
      </c>
      <c r="F44" s="70">
        <v>57.725000000000001</v>
      </c>
      <c r="G44" s="70">
        <v>0.85333333333333328</v>
      </c>
      <c r="H44" s="70" t="s">
        <v>3</v>
      </c>
      <c r="I44" s="73">
        <v>8.6999999999999994E-2</v>
      </c>
      <c r="J44" s="73" t="s">
        <v>12</v>
      </c>
      <c r="K44" s="64" t="s">
        <v>102</v>
      </c>
      <c r="L44" s="70">
        <v>1.4999999999999999E-2</v>
      </c>
      <c r="M44" s="70">
        <v>0.23100000000000001</v>
      </c>
      <c r="N44" s="69" t="s">
        <v>158</v>
      </c>
    </row>
    <row r="45" spans="1:14" x14ac:dyDescent="0.2">
      <c r="A45" s="64" t="s">
        <v>22</v>
      </c>
      <c r="B45" s="69">
        <v>2018</v>
      </c>
      <c r="C45" s="64" t="s">
        <v>79</v>
      </c>
      <c r="D45" s="96">
        <v>43370</v>
      </c>
      <c r="E45" s="97">
        <v>0.47500000000000003</v>
      </c>
      <c r="F45" s="70">
        <v>53.093333333333334</v>
      </c>
      <c r="G45" s="70">
        <v>1.8216666666666665</v>
      </c>
      <c r="H45" s="70" t="s">
        <v>3</v>
      </c>
      <c r="I45" s="73">
        <v>4.62</v>
      </c>
      <c r="J45" s="73" t="s">
        <v>12</v>
      </c>
      <c r="K45" s="64" t="s">
        <v>65</v>
      </c>
      <c r="L45" s="70"/>
      <c r="M45" s="70"/>
      <c r="N45" s="69" t="s">
        <v>66</v>
      </c>
    </row>
    <row r="46" spans="1:14" x14ac:dyDescent="0.2">
      <c r="A46" s="64" t="s">
        <v>22</v>
      </c>
      <c r="B46" s="69">
        <v>2018</v>
      </c>
      <c r="C46" s="64" t="s">
        <v>79</v>
      </c>
      <c r="D46" s="96">
        <v>43370</v>
      </c>
      <c r="E46" s="97">
        <v>0.49027777777777781</v>
      </c>
      <c r="F46" s="70">
        <v>52.553333333333327</v>
      </c>
      <c r="G46" s="70">
        <v>2.1516666666666664</v>
      </c>
      <c r="H46" s="70" t="s">
        <v>3</v>
      </c>
      <c r="I46" s="73">
        <v>0.41</v>
      </c>
      <c r="J46" s="73" t="s">
        <v>12</v>
      </c>
      <c r="K46" s="64" t="s">
        <v>65</v>
      </c>
      <c r="L46" s="70"/>
      <c r="M46" s="70"/>
      <c r="N46" s="69" t="s">
        <v>66</v>
      </c>
    </row>
    <row r="47" spans="1:14" x14ac:dyDescent="0.2">
      <c r="A47" s="64" t="s">
        <v>3</v>
      </c>
      <c r="B47" s="69">
        <v>2018</v>
      </c>
      <c r="C47" s="69" t="s">
        <v>525</v>
      </c>
      <c r="D47" s="71">
        <v>43304</v>
      </c>
      <c r="E47" s="63">
        <v>0.29166666666666669</v>
      </c>
      <c r="F47" s="70">
        <v>52.85</v>
      </c>
      <c r="G47" s="70">
        <v>2.6166999999999998</v>
      </c>
      <c r="H47" s="70" t="s">
        <v>3</v>
      </c>
      <c r="I47" s="73">
        <v>14.3</v>
      </c>
      <c r="J47" s="73" t="s">
        <v>12</v>
      </c>
      <c r="K47" s="69" t="s">
        <v>65</v>
      </c>
      <c r="L47" s="70">
        <v>0</v>
      </c>
      <c r="M47" s="70">
        <v>0</v>
      </c>
      <c r="N47" s="6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No. of flight hours</vt:lpstr>
      <vt:lpstr>Table No.  of slicks</vt:lpstr>
      <vt:lpstr>Table Total flghrs &amp; obs slicks</vt:lpstr>
      <vt:lpstr>Table ratio slicks &amp; flight hrs</vt:lpstr>
      <vt:lpstr>CHECKS</vt:lpstr>
      <vt:lpstr>SatelliteDetections</vt:lpstr>
      <vt:lpstr>ObservedSpills</vt:lpstr>
      <vt:lpstr>TdHSpills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 </cp:lastModifiedBy>
  <cp:lastPrinted>2012-05-17T15:35:22Z</cp:lastPrinted>
  <dcterms:created xsi:type="dcterms:W3CDTF">2001-04-06T11:38:29Z</dcterms:created>
  <dcterms:modified xsi:type="dcterms:W3CDTF">2023-06-19T15:00:14Z</dcterms:modified>
</cp:coreProperties>
</file>