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/>
  <mc:AlternateContent xmlns:mc="http://schemas.openxmlformats.org/markup-compatibility/2006">
    <mc:Choice Requires="x15">
      <x15ac:absPath xmlns:x15ac="http://schemas.microsoft.com/office/spreadsheetml/2010/11/ac" url="\\osparbdc\ORG2\Bonn Agreement\Publications\AS_Data\"/>
    </mc:Choice>
  </mc:AlternateContent>
  <xr:revisionPtr revIDLastSave="0" documentId="13_ncr:1_{644E7E12-3794-4A44-B58C-65DFF4C1DFED}" xr6:coauthVersionLast="47" xr6:coauthVersionMax="47" xr10:uidLastSave="{00000000-0000-0000-0000-000000000000}"/>
  <bookViews>
    <workbookView xWindow="-120" yWindow="-120" windowWidth="29040" windowHeight="15840" tabRatio="838" firstSheet="3" activeTab="5" xr2:uid="{00000000-000D-0000-FFFF-FFFF00000000}"/>
  </bookViews>
  <sheets>
    <sheet name="Table No. of flight hours" sheetId="29" r:id="rId1"/>
    <sheet name="Table No.  of slicks" sheetId="2" r:id="rId2"/>
    <sheet name="Table Total flghrs &amp; obs slicks" sheetId="4" r:id="rId3"/>
    <sheet name="SatelliteDetections" sheetId="31" r:id="rId4"/>
    <sheet name="ObservedSpills" sheetId="35" r:id="rId5"/>
    <sheet name="TdHSpills" sheetId="36" r:id="rId6"/>
  </sheets>
  <definedNames>
    <definedName name="_xlnm._FilterDatabase" localSheetId="4" hidden="1">ObservedSpills!$A$1:$T$426</definedName>
    <definedName name="_xlnm._FilterDatabase" localSheetId="5" hidden="1">TdHSpills!$A$1:$R$30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65" i="4" l="1"/>
  <c r="F95" i="4" s="1"/>
  <c r="B9" i="31"/>
  <c r="E95" i="4"/>
  <c r="D95" i="4"/>
  <c r="C95" i="4"/>
  <c r="B95" i="4"/>
  <c r="E38" i="4"/>
  <c r="E65" i="4"/>
  <c r="D65" i="4"/>
  <c r="C65" i="4"/>
  <c r="B65" i="4"/>
  <c r="H38" i="4"/>
  <c r="G38" i="4"/>
  <c r="F38" i="4"/>
  <c r="J65" i="4" l="1"/>
  <c r="H65" i="4"/>
  <c r="I65" i="4"/>
  <c r="AF12" i="2" l="1"/>
  <c r="AE16" i="29"/>
  <c r="AF16" i="29"/>
  <c r="AF17" i="29" s="1"/>
  <c r="I13" i="31"/>
  <c r="B13" i="31"/>
  <c r="F75" i="4"/>
  <c r="F76" i="4"/>
  <c r="F77" i="4"/>
  <c r="F78" i="4"/>
  <c r="F79" i="4"/>
  <c r="F80" i="4"/>
  <c r="F81" i="4"/>
  <c r="F82" i="4"/>
  <c r="F83" i="4"/>
  <c r="F84" i="4"/>
  <c r="F85" i="4"/>
  <c r="F86" i="4"/>
  <c r="F87" i="4"/>
  <c r="F88" i="4"/>
  <c r="F89" i="4"/>
  <c r="F90" i="4"/>
  <c r="F91" i="4"/>
  <c r="F92" i="4"/>
  <c r="F93" i="4"/>
  <c r="F94" i="4"/>
  <c r="F74" i="4"/>
  <c r="H13" i="31"/>
  <c r="AB30" i="2"/>
  <c r="E35" i="4"/>
  <c r="E36" i="4"/>
  <c r="AE15" i="29"/>
  <c r="AD14" i="2"/>
  <c r="H64" i="4"/>
  <c r="H63" i="4"/>
  <c r="I63" i="4"/>
  <c r="J63" i="4"/>
  <c r="AD15" i="29"/>
  <c r="AE17" i="29"/>
  <c r="H62" i="4"/>
  <c r="H61" i="4"/>
  <c r="H60" i="4"/>
  <c r="H59" i="4"/>
  <c r="I54" i="4"/>
  <c r="I55" i="4"/>
  <c r="I56" i="4"/>
  <c r="I57" i="4"/>
  <c r="I58" i="4"/>
  <c r="I59" i="4"/>
  <c r="I60" i="4"/>
  <c r="I61" i="4"/>
  <c r="I62" i="4"/>
  <c r="I53" i="4"/>
  <c r="J44" i="4"/>
  <c r="J45" i="4"/>
  <c r="J46" i="4"/>
  <c r="J47" i="4"/>
  <c r="J48" i="4"/>
  <c r="J49" i="4"/>
  <c r="J50" i="4"/>
  <c r="J51" i="4"/>
  <c r="J52" i="4"/>
  <c r="J53" i="4"/>
  <c r="J54" i="4"/>
  <c r="J56" i="4"/>
  <c r="J57" i="4"/>
  <c r="J58" i="4"/>
  <c r="J59" i="4"/>
  <c r="J60" i="4"/>
  <c r="J61" i="4"/>
  <c r="J62" i="4"/>
  <c r="J55" i="4"/>
  <c r="AC14" i="2"/>
  <c r="AD15" i="2"/>
  <c r="AD16" i="2"/>
  <c r="AB15" i="29"/>
  <c r="AB14" i="2"/>
  <c r="AA14" i="2"/>
  <c r="AA15" i="29"/>
  <c r="Z14" i="2"/>
  <c r="Z15" i="29"/>
  <c r="Y14" i="2"/>
  <c r="Y15" i="29"/>
  <c r="G13" i="31"/>
  <c r="F13" i="31"/>
  <c r="E13" i="31"/>
  <c r="D13" i="31"/>
  <c r="C13" i="31"/>
  <c r="X14" i="2"/>
  <c r="W15" i="29"/>
  <c r="X15" i="29"/>
  <c r="R15" i="29"/>
  <c r="S15" i="29"/>
  <c r="T15" i="29"/>
  <c r="U15" i="29"/>
  <c r="V15" i="29"/>
  <c r="Q15" i="29"/>
  <c r="C14" i="2"/>
  <c r="D14" i="2"/>
  <c r="E14" i="2"/>
  <c r="F14" i="2"/>
  <c r="G14" i="2"/>
  <c r="H14" i="2"/>
  <c r="I14" i="2"/>
  <c r="J14" i="2"/>
  <c r="K14" i="2"/>
  <c r="L14" i="2"/>
  <c r="M14" i="2"/>
  <c r="N14" i="2"/>
  <c r="O14" i="2"/>
  <c r="P14" i="2"/>
  <c r="Q14" i="2"/>
  <c r="R14" i="2"/>
  <c r="S14" i="2"/>
  <c r="T14" i="2"/>
  <c r="U14" i="2"/>
  <c r="V14" i="2"/>
  <c r="B14" i="2"/>
  <c r="B15" i="29"/>
  <c r="C15" i="29"/>
  <c r="D15" i="29"/>
  <c r="E15" i="29"/>
  <c r="F15" i="29"/>
  <c r="G15" i="29"/>
  <c r="H15" i="29"/>
  <c r="I15" i="29"/>
  <c r="J15" i="29"/>
  <c r="K15" i="29"/>
  <c r="L15" i="29"/>
  <c r="M15" i="29"/>
  <c r="N15" i="29"/>
  <c r="O15" i="29"/>
  <c r="P15" i="29"/>
  <c r="E19" i="4"/>
  <c r="D16" i="4"/>
  <c r="W14" i="2"/>
  <c r="C38" i="4" l="1"/>
  <c r="AF4" i="2" l="1"/>
  <c r="B38" i="4"/>
  <c r="AF7" i="2"/>
  <c r="AF9" i="2"/>
  <c r="AF10" i="2"/>
  <c r="AF13" i="2"/>
  <c r="AF11" i="2"/>
  <c r="AF5" i="2"/>
  <c r="AF8" i="2"/>
  <c r="AF6" i="2"/>
  <c r="I64" i="4"/>
  <c r="J64" i="4"/>
  <c r="D38" i="4" l="1"/>
  <c r="AF14" i="2" l="1"/>
  <c r="AF15" i="2" s="1"/>
  <c r="AF16" i="2" s="1"/>
</calcChain>
</file>

<file path=xl/sharedStrings.xml><?xml version="1.0" encoding="utf-8"?>
<sst xmlns="http://schemas.openxmlformats.org/spreadsheetml/2006/main" count="3100" uniqueCount="603">
  <si>
    <t>NL</t>
  </si>
  <si>
    <t>N</t>
  </si>
  <si>
    <t>UK</t>
  </si>
  <si>
    <t>TOTAL FLIGHT HOURS AND OBSERVED SLICKS</t>
  </si>
  <si>
    <t>Year:</t>
  </si>
  <si>
    <t>Flight Hours</t>
  </si>
  <si>
    <t>Country</t>
  </si>
  <si>
    <t>Rigs</t>
  </si>
  <si>
    <t>Ships</t>
  </si>
  <si>
    <t>Belgium</t>
  </si>
  <si>
    <t>Denmark</t>
  </si>
  <si>
    <t>France</t>
  </si>
  <si>
    <t>Germany</t>
  </si>
  <si>
    <t>Netherlands</t>
  </si>
  <si>
    <t>Norway</t>
  </si>
  <si>
    <t>Sweden</t>
  </si>
  <si>
    <t>Total</t>
  </si>
  <si>
    <t>Satellite detections</t>
  </si>
  <si>
    <t>Detected</t>
  </si>
  <si>
    <t>Unknown</t>
  </si>
  <si>
    <t>Year</t>
  </si>
  <si>
    <t>Spain</t>
  </si>
  <si>
    <t>Confirmed other substances</t>
  </si>
  <si>
    <t>Confirmed "unknown" spills</t>
  </si>
  <si>
    <t>Confirmed mineral oil</t>
  </si>
  <si>
    <t>Confirmed natural phenomena</t>
  </si>
  <si>
    <t>Nothing found</t>
  </si>
  <si>
    <t>Other</t>
  </si>
  <si>
    <t>Ireland</t>
  </si>
  <si>
    <t>Oil</t>
  </si>
  <si>
    <t>Ratio: Oil</t>
  </si>
  <si>
    <t>Ratio: Other</t>
  </si>
  <si>
    <t>Ratio: Unknown</t>
  </si>
  <si>
    <t>OS</t>
  </si>
  <si>
    <t>UNK</t>
  </si>
  <si>
    <t>TdH</t>
  </si>
  <si>
    <t>Detections</t>
  </si>
  <si>
    <t>Ratio: Detections</t>
  </si>
  <si>
    <t>Spill ID</t>
  </si>
  <si>
    <t>Flight Type</t>
  </si>
  <si>
    <t>Day/Night</t>
  </si>
  <si>
    <t>Date</t>
  </si>
  <si>
    <t>Time</t>
  </si>
  <si>
    <t>Wind speed</t>
  </si>
  <si>
    <t>Wind direction</t>
  </si>
  <si>
    <t>Latitude</t>
  </si>
  <si>
    <t>Longitude</t>
  </si>
  <si>
    <t>Length</t>
  </si>
  <si>
    <t>Width</t>
  </si>
  <si>
    <t>Area</t>
  </si>
  <si>
    <t>Spill category</t>
  </si>
  <si>
    <t>BE-01</t>
  </si>
  <si>
    <t>D</t>
  </si>
  <si>
    <t>BE-02</t>
  </si>
  <si>
    <t>BE-03</t>
  </si>
  <si>
    <t>OIL</t>
  </si>
  <si>
    <t>BE-04</t>
  </si>
  <si>
    <t>SHIP</t>
  </si>
  <si>
    <t>RIG</t>
  </si>
  <si>
    <t>CP Area</t>
  </si>
  <si>
    <t>If Oil: Min Volume</t>
  </si>
  <si>
    <t>If Oil: Max Volume</t>
  </si>
  <si>
    <t>NO</t>
  </si>
  <si>
    <t>Not checked</t>
  </si>
  <si>
    <t>IE-01</t>
  </si>
  <si>
    <t>IE-02</t>
  </si>
  <si>
    <t>IE-03</t>
  </si>
  <si>
    <t>IE-04</t>
  </si>
  <si>
    <t>OTHER</t>
  </si>
  <si>
    <t>SUM</t>
  </si>
  <si>
    <t>Y-on-Y</t>
  </si>
  <si>
    <t>%Change</t>
  </si>
  <si>
    <t>GE-01</t>
  </si>
  <si>
    <t>GE-02</t>
  </si>
  <si>
    <t>GE-03</t>
  </si>
  <si>
    <t>GE-04</t>
  </si>
  <si>
    <t>GE-05</t>
  </si>
  <si>
    <t>GE-06</t>
  </si>
  <si>
    <t>GE-07</t>
  </si>
  <si>
    <t>GE-08</t>
  </si>
  <si>
    <t>GE-09</t>
  </si>
  <si>
    <t>GE-10</t>
  </si>
  <si>
    <t>GE-11</t>
  </si>
  <si>
    <t>GE-12</t>
  </si>
  <si>
    <t>GE-13</t>
  </si>
  <si>
    <t>GE-14</t>
  </si>
  <si>
    <t>GE-15</t>
  </si>
  <si>
    <t>GE-16</t>
  </si>
  <si>
    <t>GE-17</t>
  </si>
  <si>
    <t>GE-18</t>
  </si>
  <si>
    <t>GE-19</t>
  </si>
  <si>
    <t>GE-20</t>
  </si>
  <si>
    <t>GE-21</t>
  </si>
  <si>
    <t>GE-22</t>
  </si>
  <si>
    <t>GE-23</t>
  </si>
  <si>
    <t>GE-24</t>
  </si>
  <si>
    <t>GE-25</t>
  </si>
  <si>
    <t>GE-26</t>
  </si>
  <si>
    <t>GE-27</t>
  </si>
  <si>
    <t>GE-28</t>
  </si>
  <si>
    <t>GE-29</t>
  </si>
  <si>
    <t>GE-43</t>
  </si>
  <si>
    <t>GE-44</t>
  </si>
  <si>
    <t>IE-05</t>
  </si>
  <si>
    <t>SP-02</t>
  </si>
  <si>
    <t>SP-08</t>
  </si>
  <si>
    <t>SP-09</t>
  </si>
  <si>
    <t>SP-10</t>
  </si>
  <si>
    <t>SP-11</t>
  </si>
  <si>
    <t>SP-12</t>
  </si>
  <si>
    <t>SP-13</t>
  </si>
  <si>
    <t>SP-14</t>
  </si>
  <si>
    <t>SP-15</t>
  </si>
  <si>
    <t>SP-16</t>
  </si>
  <si>
    <t>SP-17</t>
  </si>
  <si>
    <t>SP-18</t>
  </si>
  <si>
    <t>SP-19</t>
  </si>
  <si>
    <t>SP-20</t>
  </si>
  <si>
    <t>SP-21</t>
  </si>
  <si>
    <t>SP-22</t>
  </si>
  <si>
    <t>SP-23</t>
  </si>
  <si>
    <t>SP-01</t>
  </si>
  <si>
    <t>SP-03</t>
  </si>
  <si>
    <t>SP-04</t>
  </si>
  <si>
    <t>SP-05</t>
  </si>
  <si>
    <t>SP-06</t>
  </si>
  <si>
    <t>SP-07</t>
  </si>
  <si>
    <t>Detections Confirmed/Observed as Oil Spills [Summary All Flights]</t>
  </si>
  <si>
    <t>Total Number of Flight Hours [Summary All Flights]</t>
  </si>
  <si>
    <t>Total Sum</t>
  </si>
  <si>
    <t>% change</t>
  </si>
  <si>
    <t>DK-4</t>
  </si>
  <si>
    <t>DK-7</t>
  </si>
  <si>
    <t>DK-8</t>
  </si>
  <si>
    <t>DK-9</t>
  </si>
  <si>
    <t>DK-10</t>
  </si>
  <si>
    <t>DK-11</t>
  </si>
  <si>
    <t>DK-13</t>
  </si>
  <si>
    <t>DK-14</t>
  </si>
  <si>
    <t>DK-15</t>
  </si>
  <si>
    <t>DK-16</t>
  </si>
  <si>
    <t>DK-20</t>
  </si>
  <si>
    <t>DK-21</t>
  </si>
  <si>
    <t>Conversion to Decimal time</t>
  </si>
  <si>
    <t>Hrs+(1/60*Mins)</t>
  </si>
  <si>
    <t>Tdh</t>
  </si>
  <si>
    <t>Ratio</t>
  </si>
  <si>
    <t>BIONEPTAN</t>
  </si>
  <si>
    <t>BE-05</t>
  </si>
  <si>
    <t>BE-06</t>
  </si>
  <si>
    <t>IF OIL: Estimated min. volume</t>
  </si>
  <si>
    <t>IF OIL: Vol. Category</t>
  </si>
  <si>
    <t>IF OS or GAR: Type of substance spilled</t>
  </si>
  <si>
    <t>Polluter/Source</t>
  </si>
  <si>
    <t>CP Area ((Super)CEPCOs only)</t>
  </si>
  <si>
    <t>Area Covered</t>
  </si>
  <si>
    <t>Spill Category</t>
  </si>
  <si>
    <t>IF OS or GAR: Type of Substance spilled</t>
  </si>
  <si>
    <t>09:34</t>
  </si>
  <si>
    <t>DK-1</t>
  </si>
  <si>
    <t>DK-3</t>
  </si>
  <si>
    <t>DK-12</t>
  </si>
  <si>
    <t>DK-17</t>
  </si>
  <si>
    <t>DK-18</t>
  </si>
  <si>
    <t>DK-19</t>
  </si>
  <si>
    <t>DK-22</t>
  </si>
  <si>
    <t>DK-23</t>
  </si>
  <si>
    <t>DK-24</t>
  </si>
  <si>
    <t>DK-25</t>
  </si>
  <si>
    <t>DK-26</t>
  </si>
  <si>
    <t>DK-29</t>
  </si>
  <si>
    <t>DK-33</t>
  </si>
  <si>
    <t>GE-45</t>
  </si>
  <si>
    <t>GE-46</t>
  </si>
  <si>
    <t>GE-47</t>
  </si>
  <si>
    <t>GE-48</t>
  </si>
  <si>
    <t>GE-49</t>
  </si>
  <si>
    <t>GE-50</t>
  </si>
  <si>
    <t>GE-51</t>
  </si>
  <si>
    <t>GE-52</t>
  </si>
  <si>
    <t>GE-53</t>
  </si>
  <si>
    <t>GE-54</t>
  </si>
  <si>
    <t>GE-55</t>
  </si>
  <si>
    <t>GE-56</t>
  </si>
  <si>
    <t>GE-57</t>
  </si>
  <si>
    <t>GE-58</t>
  </si>
  <si>
    <t>GE-59</t>
  </si>
  <si>
    <t>GE-60</t>
  </si>
  <si>
    <t>GE-61</t>
  </si>
  <si>
    <t>GE-62</t>
  </si>
  <si>
    <t>GE-63</t>
  </si>
  <si>
    <t>GE-64</t>
  </si>
  <si>
    <t>GE-65</t>
  </si>
  <si>
    <t>GE-66</t>
  </si>
  <si>
    <t>GE-67</t>
  </si>
  <si>
    <t>GE-68</t>
  </si>
  <si>
    <t>GE-69</t>
  </si>
  <si>
    <t>GE-70</t>
  </si>
  <si>
    <t>GE-71</t>
  </si>
  <si>
    <t>GE-72</t>
  </si>
  <si>
    <t>GE-73</t>
  </si>
  <si>
    <t>GE-74</t>
  </si>
  <si>
    <t>Ship</t>
  </si>
  <si>
    <t>Fish oil</t>
  </si>
  <si>
    <t>GE/NL-01</t>
  </si>
  <si>
    <t>GE/NL-03</t>
  </si>
  <si>
    <t>GE/NL-04</t>
  </si>
  <si>
    <t>GE/NL-05</t>
  </si>
  <si>
    <t>LIT</t>
  </si>
  <si>
    <t>SP-24</t>
  </si>
  <si>
    <t>SP-25</t>
  </si>
  <si>
    <t>SP-26</t>
  </si>
  <si>
    <t>SP-27</t>
  </si>
  <si>
    <t>SP-28</t>
  </si>
  <si>
    <t>SP-29</t>
  </si>
  <si>
    <t>SP-30</t>
  </si>
  <si>
    <t>SP-31</t>
  </si>
  <si>
    <t>SP-32</t>
  </si>
  <si>
    <t>SP-33</t>
  </si>
  <si>
    <t>SP-34</t>
  </si>
  <si>
    <t>SP-35</t>
  </si>
  <si>
    <t>SP-36</t>
  </si>
  <si>
    <t>SP-37</t>
  </si>
  <si>
    <t>SP-38</t>
  </si>
  <si>
    <t>SP-39</t>
  </si>
  <si>
    <t>SP-40</t>
  </si>
  <si>
    <t>SP-41</t>
  </si>
  <si>
    <t>SP-42</t>
  </si>
  <si>
    <t>SP-43</t>
  </si>
  <si>
    <t>SP-44</t>
  </si>
  <si>
    <t>SP-45</t>
  </si>
  <si>
    <t>SP-46</t>
  </si>
  <si>
    <t>SP-47</t>
  </si>
  <si>
    <t>SP-48</t>
  </si>
  <si>
    <t>SP-49</t>
  </si>
  <si>
    <t>SP-50</t>
  </si>
  <si>
    <t>SP-51</t>
  </si>
  <si>
    <t>SP-52</t>
  </si>
  <si>
    <t>SP-53</t>
  </si>
  <si>
    <t>SP-54</t>
  </si>
  <si>
    <t>SP-55</t>
  </si>
  <si>
    <t>SP-56</t>
  </si>
  <si>
    <t>SP-57</t>
  </si>
  <si>
    <t>SP-58</t>
  </si>
  <si>
    <t>SP-59</t>
  </si>
  <si>
    <t>SP-60</t>
  </si>
  <si>
    <t>SP-61</t>
  </si>
  <si>
    <t>SP-62</t>
  </si>
  <si>
    <t>SP-63</t>
  </si>
  <si>
    <t>SP-64</t>
  </si>
  <si>
    <t>0.90</t>
  </si>
  <si>
    <t>UK-01</t>
  </si>
  <si>
    <t>Timber</t>
  </si>
  <si>
    <t>UK-02</t>
  </si>
  <si>
    <t>13:25</t>
  </si>
  <si>
    <t>UK-03</t>
  </si>
  <si>
    <t>13:57</t>
  </si>
  <si>
    <t>UK-05</t>
  </si>
  <si>
    <t>24/06/2020</t>
  </si>
  <si>
    <t>20:24</t>
  </si>
  <si>
    <t>UK-06</t>
  </si>
  <si>
    <t>26/06/2020</t>
  </si>
  <si>
    <t>12:17</t>
  </si>
  <si>
    <t>UK-07</t>
  </si>
  <si>
    <t>12:09</t>
  </si>
  <si>
    <t>UK-08</t>
  </si>
  <si>
    <t>12:13</t>
  </si>
  <si>
    <t>UK-09</t>
  </si>
  <si>
    <t>12:29</t>
  </si>
  <si>
    <t>UK-10</t>
  </si>
  <si>
    <t>12:36</t>
  </si>
  <si>
    <t>UK-11</t>
  </si>
  <si>
    <t>12:58</t>
  </si>
  <si>
    <t>UK-12</t>
  </si>
  <si>
    <t>13:08</t>
  </si>
  <si>
    <t>UK-13</t>
  </si>
  <si>
    <t>11:06</t>
  </si>
  <si>
    <t>UK-14</t>
  </si>
  <si>
    <t>14/07/2020</t>
  </si>
  <si>
    <t>13:00</t>
  </si>
  <si>
    <t>UK-15</t>
  </si>
  <si>
    <t>24/07/2020</t>
  </si>
  <si>
    <t>15:23</t>
  </si>
  <si>
    <t>UK-16</t>
  </si>
  <si>
    <t>15:38</t>
  </si>
  <si>
    <t>UK-17</t>
  </si>
  <si>
    <t>16:10</t>
  </si>
  <si>
    <t>UK-18</t>
  </si>
  <si>
    <t>16:22</t>
  </si>
  <si>
    <t>UK-19</t>
  </si>
  <si>
    <t>16:30</t>
  </si>
  <si>
    <t>UK-20</t>
  </si>
  <si>
    <t>16:41</t>
  </si>
  <si>
    <t>UK-21</t>
  </si>
  <si>
    <t>16:53</t>
  </si>
  <si>
    <t>UK-22</t>
  </si>
  <si>
    <t>12:46</t>
  </si>
  <si>
    <t>UK-23</t>
  </si>
  <si>
    <t>15:05</t>
  </si>
  <si>
    <t>UK-24</t>
  </si>
  <si>
    <t>15:16</t>
  </si>
  <si>
    <t>UK-25</t>
  </si>
  <si>
    <t>13:43</t>
  </si>
  <si>
    <t>UK-26</t>
  </si>
  <si>
    <t>11:55</t>
  </si>
  <si>
    <t>UK-27</t>
  </si>
  <si>
    <t>14:27</t>
  </si>
  <si>
    <t>UK-28</t>
  </si>
  <si>
    <t>15:14</t>
  </si>
  <si>
    <t>UK-29</t>
  </si>
  <si>
    <t>14:42</t>
  </si>
  <si>
    <t>UK-30</t>
  </si>
  <si>
    <t>14:07</t>
  </si>
  <si>
    <t>UK-31</t>
  </si>
  <si>
    <t>UK-32</t>
  </si>
  <si>
    <t>16:50</t>
  </si>
  <si>
    <t>UK-33</t>
  </si>
  <si>
    <t>13:50</t>
  </si>
  <si>
    <t>UK-34</t>
  </si>
  <si>
    <t>10:55</t>
  </si>
  <si>
    <t>UK-35</t>
  </si>
  <si>
    <t>UK-36</t>
  </si>
  <si>
    <t>10:35</t>
  </si>
  <si>
    <t>UK-37</t>
  </si>
  <si>
    <t>10:45</t>
  </si>
  <si>
    <t>UK-38</t>
  </si>
  <si>
    <t>15:13</t>
  </si>
  <si>
    <t>UK-39</t>
  </si>
  <si>
    <t>15:47</t>
  </si>
  <si>
    <t>UK-40</t>
  </si>
  <si>
    <t>15:51</t>
  </si>
  <si>
    <t>UK-41</t>
  </si>
  <si>
    <t>16:03</t>
  </si>
  <si>
    <t>UK-42</t>
  </si>
  <si>
    <t>16:31</t>
  </si>
  <si>
    <t>UK-43</t>
  </si>
  <si>
    <t>16:39</t>
  </si>
  <si>
    <t>UK-44</t>
  </si>
  <si>
    <t>16:44</t>
  </si>
  <si>
    <t>UK-45</t>
  </si>
  <si>
    <t>11:07</t>
  </si>
  <si>
    <t>UK-46</t>
  </si>
  <si>
    <t>12:10</t>
  </si>
  <si>
    <t>UK-47</t>
  </si>
  <si>
    <t>15:15</t>
  </si>
  <si>
    <t>UK-48</t>
  </si>
  <si>
    <t>15:29</t>
  </si>
  <si>
    <t>UK-49</t>
  </si>
  <si>
    <t>15:08</t>
  </si>
  <si>
    <t>UK-50</t>
  </si>
  <si>
    <t>12:30</t>
  </si>
  <si>
    <t>OBJ</t>
  </si>
  <si>
    <t>Containers</t>
  </si>
  <si>
    <t>UK-51</t>
  </si>
  <si>
    <t>UK-52</t>
  </si>
  <si>
    <t>UK-53</t>
  </si>
  <si>
    <t>10:46</t>
  </si>
  <si>
    <t>UK-54</t>
  </si>
  <si>
    <t>10:58</t>
  </si>
  <si>
    <t>UK-55</t>
  </si>
  <si>
    <t>11:39</t>
  </si>
  <si>
    <t>UK-56</t>
  </si>
  <si>
    <t>12:16</t>
  </si>
  <si>
    <t>UK-57</t>
  </si>
  <si>
    <t>12:25</t>
  </si>
  <si>
    <t>UK-58</t>
  </si>
  <si>
    <t>UK-59</t>
  </si>
  <si>
    <t>15:31</t>
  </si>
  <si>
    <t>UK-60</t>
  </si>
  <si>
    <t>15:41</t>
  </si>
  <si>
    <t>UK-61</t>
  </si>
  <si>
    <t>15:42</t>
  </si>
  <si>
    <t>UK-62</t>
  </si>
  <si>
    <t>16:01</t>
  </si>
  <si>
    <t>UK-63</t>
  </si>
  <si>
    <t>16:27</t>
  </si>
  <si>
    <t>0.01</t>
  </si>
  <si>
    <t>UK-64</t>
  </si>
  <si>
    <t>0.02</t>
  </si>
  <si>
    <t>UK-65</t>
  </si>
  <si>
    <t>16:36</t>
  </si>
  <si>
    <t>0.03</t>
  </si>
  <si>
    <t>UK-66</t>
  </si>
  <si>
    <t>UK-67</t>
  </si>
  <si>
    <t>14:14</t>
  </si>
  <si>
    <t>UK-68</t>
  </si>
  <si>
    <t>14:51</t>
  </si>
  <si>
    <t>UK-69</t>
  </si>
  <si>
    <t>14:49</t>
  </si>
  <si>
    <t>UK-70</t>
  </si>
  <si>
    <t>14:57</t>
  </si>
  <si>
    <t>17/04/2020</t>
  </si>
  <si>
    <t>09:00</t>
  </si>
  <si>
    <t>2.57222</t>
  </si>
  <si>
    <t>No feedback</t>
  </si>
  <si>
    <t>Daylight or Darkness?</t>
  </si>
  <si>
    <t>NL-01</t>
  </si>
  <si>
    <t>NL-02</t>
  </si>
  <si>
    <t>NL-03</t>
  </si>
  <si>
    <t>NL-04</t>
  </si>
  <si>
    <t>NL-05</t>
  </si>
  <si>
    <t>NL-06</t>
  </si>
  <si>
    <t>NL-07</t>
  </si>
  <si>
    <t>NL-08</t>
  </si>
  <si>
    <t>NL-09</t>
  </si>
  <si>
    <t>NL-10</t>
  </si>
  <si>
    <t>NL-11</t>
  </si>
  <si>
    <t>NL-12</t>
  </si>
  <si>
    <t>NL-13</t>
  </si>
  <si>
    <t>NL-14</t>
  </si>
  <si>
    <t>NL-15</t>
  </si>
  <si>
    <t>NL-16</t>
  </si>
  <si>
    <t>NL/BE-01</t>
  </si>
  <si>
    <t>-</t>
  </si>
  <si>
    <t>NL-17</t>
  </si>
  <si>
    <t>NL-18</t>
  </si>
  <si>
    <t>NL-19</t>
  </si>
  <si>
    <t>NL-20</t>
  </si>
  <si>
    <t>NL-21</t>
  </si>
  <si>
    <t>FAME</t>
  </si>
  <si>
    <t>NL-22</t>
  </si>
  <si>
    <t>NL-23</t>
  </si>
  <si>
    <t>NL-24</t>
  </si>
  <si>
    <t>NL-25</t>
  </si>
  <si>
    <t>NL-26</t>
  </si>
  <si>
    <t>NL-27</t>
  </si>
  <si>
    <t>NL-28</t>
  </si>
  <si>
    <t>NL-29</t>
  </si>
  <si>
    <t>NL-30</t>
  </si>
  <si>
    <t>NL-31</t>
  </si>
  <si>
    <t>NL-32</t>
  </si>
  <si>
    <t>NL-33</t>
  </si>
  <si>
    <t>NL-34</t>
  </si>
  <si>
    <t>NL-35</t>
  </si>
  <si>
    <t>NL-36</t>
  </si>
  <si>
    <t>NL-37</t>
  </si>
  <si>
    <t>NL-38</t>
  </si>
  <si>
    <t>NL-39</t>
  </si>
  <si>
    <t>NL-40</t>
  </si>
  <si>
    <t>NL-41</t>
  </si>
  <si>
    <t>NL-42</t>
  </si>
  <si>
    <t>NL-43</t>
  </si>
  <si>
    <t>NL-44</t>
  </si>
  <si>
    <t>NL/GE-34</t>
  </si>
  <si>
    <t>NL-45</t>
  </si>
  <si>
    <t>NL-46</t>
  </si>
  <si>
    <t>NL-47</t>
  </si>
  <si>
    <t>NL-48</t>
  </si>
  <si>
    <t>NL-49</t>
  </si>
  <si>
    <t>NL-50</t>
  </si>
  <si>
    <t>NL-51</t>
  </si>
  <si>
    <t>NL-52</t>
  </si>
  <si>
    <t>NL-53</t>
  </si>
  <si>
    <t>NL-54</t>
  </si>
  <si>
    <t>NL-55</t>
  </si>
  <si>
    <t>NL-56</t>
  </si>
  <si>
    <t>NL-57</t>
  </si>
  <si>
    <t>NL-58</t>
  </si>
  <si>
    <t>NL-59</t>
  </si>
  <si>
    <t>NL-60</t>
  </si>
  <si>
    <t>NL-61</t>
  </si>
  <si>
    <t>NL-62</t>
  </si>
  <si>
    <t>NL-63</t>
  </si>
  <si>
    <t>NL-64</t>
  </si>
  <si>
    <t>NL-65</t>
  </si>
  <si>
    <t>NL-66</t>
  </si>
  <si>
    <t>NL/BE-02</t>
  </si>
  <si>
    <t>NL/GE-33</t>
  </si>
  <si>
    <t>NL/GE-32</t>
  </si>
  <si>
    <t>NL-67</t>
  </si>
  <si>
    <t>NL-68</t>
  </si>
  <si>
    <t>NL-69</t>
  </si>
  <si>
    <t>NL-70</t>
  </si>
  <si>
    <t>NL-71</t>
  </si>
  <si>
    <t>NL-72</t>
  </si>
  <si>
    <t>NL-73</t>
  </si>
  <si>
    <t>NL-74</t>
  </si>
  <si>
    <t>NL-75</t>
  </si>
  <si>
    <t>NL-76</t>
  </si>
  <si>
    <t>NL-77</t>
  </si>
  <si>
    <t>NL-78</t>
  </si>
  <si>
    <t>NL/GE-31</t>
  </si>
  <si>
    <t>NL-79</t>
  </si>
  <si>
    <t>NL-80</t>
  </si>
  <si>
    <t>NL-81</t>
  </si>
  <si>
    <t>NL/GE-30</t>
  </si>
  <si>
    <t>NL-82</t>
  </si>
  <si>
    <t>NL-83</t>
  </si>
  <si>
    <t>NL-84</t>
  </si>
  <si>
    <t>NL-85</t>
  </si>
  <si>
    <t>NL-86</t>
  </si>
  <si>
    <t>NL-87</t>
  </si>
  <si>
    <t>ALGEA</t>
  </si>
  <si>
    <t>NL/GE-35</t>
  </si>
  <si>
    <t>NL-88</t>
  </si>
  <si>
    <t>NL-89</t>
  </si>
  <si>
    <t>NL-90</t>
  </si>
  <si>
    <t>NL-91</t>
  </si>
  <si>
    <t>PIGS FAT</t>
  </si>
  <si>
    <t>NL-92</t>
  </si>
  <si>
    <t>NL-93</t>
  </si>
  <si>
    <t>NL-94</t>
  </si>
  <si>
    <t>NL-95</t>
  </si>
  <si>
    <t>NL-96</t>
  </si>
  <si>
    <t>NL-97</t>
  </si>
  <si>
    <t>NL-98</t>
  </si>
  <si>
    <t>NL-99</t>
  </si>
  <si>
    <t>NL/GE-42</t>
  </si>
  <si>
    <t>NL-100</t>
  </si>
  <si>
    <t>NL-101</t>
  </si>
  <si>
    <t>NL-102</t>
  </si>
  <si>
    <t>NL-103</t>
  </si>
  <si>
    <t>NL/GE-38</t>
  </si>
  <si>
    <t>NL/GE-36</t>
  </si>
  <si>
    <t>NL/GE-37</t>
  </si>
  <si>
    <t>NL-104</t>
  </si>
  <si>
    <t>NL-105</t>
  </si>
  <si>
    <t>NL-106</t>
  </si>
  <si>
    <t>NL-107</t>
  </si>
  <si>
    <t>NL-108</t>
  </si>
  <si>
    <t>GAR</t>
  </si>
  <si>
    <t>COAL</t>
  </si>
  <si>
    <t>NL-109</t>
  </si>
  <si>
    <t>NL-110</t>
  </si>
  <si>
    <t>NL-111</t>
  </si>
  <si>
    <t>NL-112</t>
  </si>
  <si>
    <t>NL-113</t>
  </si>
  <si>
    <t>NL-114</t>
  </si>
  <si>
    <t>NL-115</t>
  </si>
  <si>
    <t>NL-116</t>
  </si>
  <si>
    <t>NL-117</t>
  </si>
  <si>
    <t>NL-118</t>
  </si>
  <si>
    <t>NL-119</t>
  </si>
  <si>
    <t>NL/GE-40</t>
  </si>
  <si>
    <t>NL-120</t>
  </si>
  <si>
    <t>NL-121</t>
  </si>
  <si>
    <t>NL-122</t>
  </si>
  <si>
    <t>NL-123</t>
  </si>
  <si>
    <t>NL-124</t>
  </si>
  <si>
    <t>NL/GE-39</t>
  </si>
  <si>
    <t>NL-125</t>
  </si>
  <si>
    <t>NL-126</t>
  </si>
  <si>
    <t>NL/GE-41</t>
  </si>
  <si>
    <t>NL-127</t>
  </si>
  <si>
    <t>NL-128</t>
  </si>
  <si>
    <t>NL-129</t>
  </si>
  <si>
    <t>NL-130</t>
  </si>
  <si>
    <t>NL-131</t>
  </si>
  <si>
    <t>NL-132</t>
  </si>
  <si>
    <t>NL-133</t>
  </si>
  <si>
    <t>NL-134</t>
  </si>
  <si>
    <t>NL-135</t>
  </si>
  <si>
    <t>NL-136</t>
  </si>
  <si>
    <t>NL-137</t>
  </si>
  <si>
    <t>NL-138</t>
  </si>
  <si>
    <t>NL-139</t>
  </si>
  <si>
    <t>NL-140</t>
  </si>
  <si>
    <t>NL/BE-03</t>
  </si>
  <si>
    <t>NL-141</t>
  </si>
  <si>
    <t>NL-142</t>
  </si>
  <si>
    <t>NL-143</t>
  </si>
  <si>
    <t>NL-144</t>
  </si>
  <si>
    <t>NO-01</t>
  </si>
  <si>
    <t>NO-03</t>
  </si>
  <si>
    <t>NO-06</t>
  </si>
  <si>
    <t>NO-07</t>
  </si>
  <si>
    <t>NO-08</t>
  </si>
  <si>
    <t>NO-09</t>
  </si>
  <si>
    <t>NO-12</t>
  </si>
  <si>
    <t>NO-22</t>
  </si>
  <si>
    <t>NORWAY</t>
  </si>
  <si>
    <t>NE</t>
  </si>
  <si>
    <t>20UTSLÄPP0001</t>
  </si>
  <si>
    <t>20UTSLÄPP0021</t>
  </si>
  <si>
    <t>20UTSLÄPP0031</t>
  </si>
  <si>
    <t>20UTSLÄPP0040</t>
  </si>
  <si>
    <t>20UTSLÄPP0044</t>
  </si>
  <si>
    <t>20UTSLÄPP0050</t>
  </si>
  <si>
    <t>20UTSLÄPP0075</t>
  </si>
  <si>
    <t>20UTSLÄPP0104</t>
  </si>
  <si>
    <t>20UTSLÄPP0114</t>
  </si>
  <si>
    <t>20UTSLÄPP0115</t>
  </si>
  <si>
    <t>20UTSLÄPP0137</t>
  </si>
  <si>
    <t>20UTSLÄPP0143</t>
  </si>
  <si>
    <t>20UTSLÄPP0161</t>
  </si>
  <si>
    <t>20UTSLÄPP0162</t>
  </si>
  <si>
    <t>20UTSLÄPP0210</t>
  </si>
  <si>
    <t>20UTSLÄPP0249</t>
  </si>
  <si>
    <t>INT(REF)*24+HOUR(REF)+ROUND(MINUTE(REF)/60;2)</t>
  </si>
  <si>
    <t>FR01</t>
  </si>
  <si>
    <t>FR02</t>
  </si>
  <si>
    <t>FR03</t>
  </si>
  <si>
    <t>Possible Algae</t>
  </si>
  <si>
    <t>FR04</t>
  </si>
  <si>
    <t>Vegetable Oil</t>
  </si>
  <si>
    <t>FR05</t>
  </si>
  <si>
    <t>FR06</t>
  </si>
  <si>
    <t>FR07</t>
  </si>
  <si>
    <t>Palm oil</t>
  </si>
  <si>
    <t>Paraffin</t>
  </si>
  <si>
    <t>Shea oil</t>
  </si>
  <si>
    <t>1.4816</t>
  </si>
  <si>
    <t>15:09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</si>
</sst>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0.0"/>
    <numFmt numFmtId="165" formatCode="[h]:mm"/>
    <numFmt numFmtId="167" formatCode="dd/mm/yyyy;@"/>
    <numFmt numFmtId="168" formatCode="0.0000"/>
    <numFmt numFmtId="169" formatCode="0.000"/>
    <numFmt numFmtId="170" formatCode="h:mm;@"/>
    <numFmt numFmtId="171" formatCode="[$-C0A]d\-mmm;@"/>
    <numFmt numFmtId="172" formatCode="hh:mm;@"/>
    <numFmt numFmtId="173" formatCode="[$-F400]h:mm:ss\ AM/PM"/>
    <numFmt numFmtId="174" formatCode="0.000000"/>
    <numFmt numFmtId="175" formatCode="dd\/mm\/yyyy;@"/>
    <numFmt numFmtId="176" formatCode="000"/>
    <numFmt numFmtId="177" formatCode="0.00000"/>
  </numFmts>
  <fonts count="1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0"/>
      <color indexed="8"/>
      <name val="Arial"/>
      <family val="2"/>
    </font>
    <font>
      <sz val="9"/>
      <color theme="1"/>
      <name val="Verdana"/>
      <family val="2"/>
    </font>
    <font>
      <sz val="10"/>
      <name val="MS Sans Serif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rgb="FF000000"/>
      <name val="Arial"/>
      <family val="2"/>
    </font>
    <font>
      <sz val="10"/>
      <color indexed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5">
    <xf numFmtId="0" fontId="0" fillId="0" borderId="0"/>
    <xf numFmtId="0" fontId="2" fillId="0" borderId="0"/>
    <xf numFmtId="0" fontId="3" fillId="0" borderId="0"/>
    <xf numFmtId="0" fontId="1" fillId="0" borderId="0"/>
    <xf numFmtId="9" fontId="9" fillId="0" borderId="0" applyFont="0" applyFill="0" applyBorder="0" applyAlignment="0" applyProtection="0"/>
    <xf numFmtId="0" fontId="12" fillId="0" borderId="0"/>
    <xf numFmtId="0" fontId="12" fillId="0" borderId="0"/>
    <xf numFmtId="0" fontId="3" fillId="0" borderId="0"/>
    <xf numFmtId="0" fontId="11" fillId="0" borderId="0"/>
    <xf numFmtId="0" fontId="3" fillId="0" borderId="0"/>
    <xf numFmtId="171" fontId="13" fillId="0" borderId="0"/>
    <xf numFmtId="0" fontId="13" fillId="0" borderId="0"/>
    <xf numFmtId="0" fontId="3" fillId="0" borderId="0"/>
    <xf numFmtId="0" fontId="3" fillId="0" borderId="0"/>
    <xf numFmtId="0" fontId="13" fillId="0" borderId="0"/>
  </cellStyleXfs>
  <cellXfs count="106">
    <xf numFmtId="0" fontId="0" fillId="0" borderId="0" xfId="0"/>
    <xf numFmtId="0" fontId="5" fillId="0" borderId="0" xfId="0" applyFont="1"/>
    <xf numFmtId="0" fontId="4" fillId="0" borderId="0" xfId="0" applyFont="1"/>
    <xf numFmtId="2" fontId="0" fillId="0" borderId="0" xfId="0" applyNumberFormat="1"/>
    <xf numFmtId="164" fontId="0" fillId="0" borderId="0" xfId="0" applyNumberFormat="1"/>
    <xf numFmtId="1" fontId="0" fillId="0" borderId="0" xfId="0" applyNumberFormat="1"/>
    <xf numFmtId="165" fontId="0" fillId="0" borderId="0" xfId="0" applyNumberFormat="1"/>
    <xf numFmtId="165" fontId="3" fillId="0" borderId="0" xfId="0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0" fontId="3" fillId="0" borderId="0" xfId="0" applyFont="1" applyAlignment="1" applyProtection="1">
      <alignment horizontal="right"/>
      <protection locked="0"/>
    </xf>
    <xf numFmtId="2" fontId="3" fillId="0" borderId="0" xfId="0" applyNumberFormat="1" applyFont="1"/>
    <xf numFmtId="1" fontId="8" fillId="0" borderId="1" xfId="0" applyNumberFormat="1" applyFont="1" applyBorder="1" applyAlignment="1" applyProtection="1">
      <alignment horizontal="center"/>
      <protection locked="0"/>
    </xf>
    <xf numFmtId="0" fontId="7" fillId="2" borderId="1" xfId="0" applyFont="1" applyFill="1" applyBorder="1" applyProtection="1">
      <protection locked="0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0" fillId="3" borderId="0" xfId="0" applyFill="1"/>
    <xf numFmtId="0" fontId="10" fillId="0" borderId="0" xfId="0" applyFont="1" applyAlignment="1">
      <alignment horizontal="center" vertical="center"/>
    </xf>
    <xf numFmtId="0" fontId="0" fillId="4" borderId="0" xfId="0" applyFill="1"/>
    <xf numFmtId="0" fontId="0" fillId="5" borderId="0" xfId="0" applyFill="1"/>
    <xf numFmtId="0" fontId="7" fillId="2" borderId="3" xfId="0" applyFont="1" applyFill="1" applyBorder="1" applyAlignment="1" applyProtection="1">
      <alignment horizontal="center" vertical="center" wrapText="1"/>
      <protection locked="0"/>
    </xf>
    <xf numFmtId="0" fontId="8" fillId="0" borderId="0" xfId="0" applyFont="1"/>
    <xf numFmtId="0" fontId="7" fillId="2" borderId="7" xfId="0" applyFont="1" applyFill="1" applyBorder="1" applyAlignment="1" applyProtection="1">
      <alignment horizontal="center" vertical="center" wrapText="1"/>
      <protection locked="0"/>
    </xf>
    <xf numFmtId="0" fontId="8" fillId="2" borderId="1" xfId="0" applyFont="1" applyFill="1" applyBorder="1" applyProtection="1">
      <protection locked="0"/>
    </xf>
    <xf numFmtId="0" fontId="8" fillId="2" borderId="1" xfId="0" applyFont="1" applyFill="1" applyBorder="1" applyAlignment="1" applyProtection="1">
      <alignment vertical="center"/>
      <protection locked="0"/>
    </xf>
    <xf numFmtId="1" fontId="8" fillId="0" borderId="1" xfId="0" applyNumberFormat="1" applyFont="1" applyBorder="1" applyAlignment="1" applyProtection="1">
      <alignment horizontal="center" vertical="center"/>
      <protection locked="0"/>
    </xf>
    <xf numFmtId="1" fontId="8" fillId="0" borderId="1" xfId="0" quotePrefix="1" applyNumberFormat="1" applyFont="1" applyBorder="1" applyAlignment="1" applyProtection="1">
      <alignment horizontal="center"/>
      <protection locked="0"/>
    </xf>
    <xf numFmtId="1" fontId="7" fillId="2" borderId="1" xfId="0" applyNumberFormat="1" applyFont="1" applyFill="1" applyBorder="1" applyAlignment="1">
      <alignment horizontal="center"/>
    </xf>
    <xf numFmtId="2" fontId="0" fillId="3" borderId="0" xfId="0" applyNumberFormat="1" applyFill="1"/>
    <xf numFmtId="2" fontId="0" fillId="6" borderId="0" xfId="0" applyNumberFormat="1" applyFill="1"/>
    <xf numFmtId="3" fontId="0" fillId="0" borderId="0" xfId="0" applyNumberFormat="1"/>
    <xf numFmtId="0" fontId="7" fillId="2" borderId="5" xfId="0" applyFont="1" applyFill="1" applyBorder="1" applyAlignment="1" applyProtection="1">
      <alignment horizontal="center" vertical="center"/>
      <protection locked="0"/>
    </xf>
    <xf numFmtId="0" fontId="7" fillId="2" borderId="2" xfId="0" applyFont="1" applyFill="1" applyBorder="1" applyAlignment="1" applyProtection="1">
      <alignment horizontal="center" vertical="center" wrapText="1"/>
      <protection locked="0"/>
    </xf>
    <xf numFmtId="0" fontId="7" fillId="2" borderId="6" xfId="0" applyFont="1" applyFill="1" applyBorder="1" applyAlignment="1" applyProtection="1">
      <alignment horizontal="center" vertical="center" wrapText="1"/>
      <protection locked="0"/>
    </xf>
    <xf numFmtId="0" fontId="7" fillId="2" borderId="4" xfId="0" applyFont="1" applyFill="1" applyBorder="1" applyAlignment="1" applyProtection="1">
      <alignment horizontal="center" vertical="center" wrapText="1"/>
      <protection locked="0"/>
    </xf>
    <xf numFmtId="0" fontId="8" fillId="2" borderId="3" xfId="0" applyFont="1" applyFill="1" applyBorder="1" applyAlignment="1" applyProtection="1">
      <alignment vertical="center"/>
      <protection locked="0"/>
    </xf>
    <xf numFmtId="0" fontId="14" fillId="0" borderId="0" xfId="0" applyFont="1" applyFill="1" applyAlignment="1">
      <alignment horizontal="center" vertical="center"/>
    </xf>
    <xf numFmtId="1" fontId="15" fillId="0" borderId="0" xfId="0" applyNumberFormat="1" applyFont="1" applyFill="1" applyAlignment="1">
      <alignment horizontal="left" vertical="center"/>
    </xf>
    <xf numFmtId="0" fontId="15" fillId="0" borderId="0" xfId="0" applyFont="1" applyFill="1" applyAlignment="1">
      <alignment horizontal="left" vertical="center"/>
    </xf>
    <xf numFmtId="167" fontId="15" fillId="0" borderId="0" xfId="0" applyNumberFormat="1" applyFont="1" applyFill="1" applyAlignment="1">
      <alignment horizontal="left" vertical="center"/>
    </xf>
    <xf numFmtId="2" fontId="15" fillId="0" borderId="0" xfId="0" applyNumberFormat="1" applyFont="1" applyFill="1" applyAlignment="1">
      <alignment horizontal="left" vertical="center"/>
    </xf>
    <xf numFmtId="168" fontId="15" fillId="0" borderId="0" xfId="0" applyNumberFormat="1" applyFont="1" applyFill="1" applyAlignment="1">
      <alignment horizontal="left" vertical="center"/>
    </xf>
    <xf numFmtId="169" fontId="15" fillId="0" borderId="0" xfId="0" applyNumberFormat="1" applyFont="1" applyFill="1" applyAlignment="1">
      <alignment horizontal="left" vertical="center"/>
    </xf>
    <xf numFmtId="1" fontId="15" fillId="0" borderId="0" xfId="0" applyNumberFormat="1" applyFont="1" applyFill="1" applyAlignment="1" applyProtection="1">
      <alignment horizontal="left" vertical="center"/>
      <protection locked="0"/>
    </xf>
    <xf numFmtId="1" fontId="15" fillId="0" borderId="0" xfId="0" applyNumberFormat="1" applyFont="1" applyFill="1" applyAlignment="1" applyProtection="1">
      <alignment horizontal="left" vertical="center" wrapText="1"/>
      <protection locked="0"/>
    </xf>
    <xf numFmtId="0" fontId="14" fillId="0" borderId="0" xfId="0" applyFont="1" applyFill="1" applyAlignment="1">
      <alignment horizontal="left" vertical="center"/>
    </xf>
    <xf numFmtId="14" fontId="14" fillId="0" borderId="0" xfId="0" applyNumberFormat="1" applyFont="1" applyFill="1" applyAlignment="1">
      <alignment horizontal="left" vertical="center"/>
    </xf>
    <xf numFmtId="20" fontId="14" fillId="0" borderId="0" xfId="0" applyNumberFormat="1" applyFont="1" applyFill="1" applyAlignment="1">
      <alignment horizontal="left" vertical="center"/>
    </xf>
    <xf numFmtId="2" fontId="14" fillId="0" borderId="0" xfId="0" applyNumberFormat="1" applyFont="1" applyFill="1" applyAlignment="1">
      <alignment horizontal="left" vertical="center"/>
    </xf>
    <xf numFmtId="1" fontId="14" fillId="0" borderId="0" xfId="0" applyNumberFormat="1" applyFont="1" applyFill="1" applyAlignment="1">
      <alignment horizontal="left" vertical="center"/>
    </xf>
    <xf numFmtId="168" fontId="14" fillId="0" borderId="0" xfId="0" applyNumberFormat="1" applyFont="1" applyFill="1" applyAlignment="1">
      <alignment horizontal="left" vertical="center"/>
    </xf>
    <xf numFmtId="164" fontId="14" fillId="0" borderId="0" xfId="0" applyNumberFormat="1" applyFont="1" applyFill="1" applyAlignment="1">
      <alignment horizontal="left" vertical="center"/>
    </xf>
    <xf numFmtId="169" fontId="14" fillId="0" borderId="0" xfId="0" applyNumberFormat="1" applyFont="1" applyFill="1" applyAlignment="1">
      <alignment horizontal="left" vertical="center"/>
    </xf>
    <xf numFmtId="20" fontId="14" fillId="0" borderId="8" xfId="0" applyNumberFormat="1" applyFont="1" applyFill="1" applyBorder="1" applyAlignment="1">
      <alignment horizontal="left" vertical="center" wrapText="1"/>
    </xf>
    <xf numFmtId="164" fontId="14" fillId="0" borderId="8" xfId="0" applyNumberFormat="1" applyFont="1" applyFill="1" applyBorder="1" applyAlignment="1">
      <alignment horizontal="left" vertical="center" wrapText="1"/>
    </xf>
    <xf numFmtId="169" fontId="14" fillId="0" borderId="8" xfId="0" applyNumberFormat="1" applyFont="1" applyFill="1" applyBorder="1" applyAlignment="1">
      <alignment horizontal="left" vertical="center" wrapText="1"/>
    </xf>
    <xf numFmtId="20" fontId="16" fillId="0" borderId="8" xfId="0" applyNumberFormat="1" applyFont="1" applyFill="1" applyBorder="1" applyAlignment="1">
      <alignment horizontal="left" vertical="center" wrapText="1"/>
    </xf>
    <xf numFmtId="164" fontId="16" fillId="0" borderId="8" xfId="0" applyNumberFormat="1" applyFont="1" applyFill="1" applyBorder="1" applyAlignment="1">
      <alignment horizontal="left" vertical="center" wrapText="1"/>
    </xf>
    <xf numFmtId="169" fontId="16" fillId="0" borderId="8" xfId="0" applyNumberFormat="1" applyFont="1" applyFill="1" applyBorder="1" applyAlignment="1">
      <alignment horizontal="left" vertical="center" wrapText="1"/>
    </xf>
    <xf numFmtId="49" fontId="14" fillId="0" borderId="0" xfId="0" applyNumberFormat="1" applyFont="1" applyFill="1" applyAlignment="1">
      <alignment horizontal="left" vertical="center"/>
    </xf>
    <xf numFmtId="49" fontId="16" fillId="0" borderId="0" xfId="0" applyNumberFormat="1" applyFont="1" applyFill="1" applyAlignment="1">
      <alignment horizontal="left" vertical="center" wrapText="1"/>
    </xf>
    <xf numFmtId="0" fontId="16" fillId="0" borderId="0" xfId="0" applyFont="1" applyFill="1" applyAlignment="1">
      <alignment horizontal="left" vertical="center" wrapText="1"/>
    </xf>
    <xf numFmtId="167" fontId="14" fillId="0" borderId="0" xfId="0" applyNumberFormat="1" applyFont="1" applyFill="1" applyAlignment="1">
      <alignment horizontal="left" vertical="center"/>
    </xf>
    <xf numFmtId="21" fontId="14" fillId="0" borderId="0" xfId="0" applyNumberFormat="1" applyFont="1" applyFill="1" applyAlignment="1">
      <alignment horizontal="left" vertical="center"/>
    </xf>
    <xf numFmtId="172" fontId="14" fillId="0" borderId="0" xfId="0" applyNumberFormat="1" applyFont="1" applyFill="1" applyAlignment="1">
      <alignment horizontal="left" vertical="center"/>
    </xf>
    <xf numFmtId="173" fontId="14" fillId="0" borderId="0" xfId="0" applyNumberFormat="1" applyFont="1" applyFill="1" applyAlignment="1">
      <alignment horizontal="left" vertical="center"/>
    </xf>
    <xf numFmtId="170" fontId="14" fillId="0" borderId="0" xfId="0" applyNumberFormat="1" applyFont="1" applyFill="1" applyAlignment="1">
      <alignment horizontal="left" vertical="center"/>
    </xf>
    <xf numFmtId="11" fontId="14" fillId="0" borderId="0" xfId="0" applyNumberFormat="1" applyFont="1" applyFill="1" applyAlignment="1">
      <alignment horizontal="left" vertical="center"/>
    </xf>
    <xf numFmtId="175" fontId="14" fillId="0" borderId="0" xfId="0" applyNumberFormat="1" applyFont="1" applyFill="1" applyAlignment="1">
      <alignment horizontal="left" vertical="center"/>
    </xf>
    <xf numFmtId="0" fontId="18" fillId="0" borderId="0" xfId="8" applyFont="1" applyFill="1" applyAlignment="1">
      <alignment horizontal="left" vertical="center"/>
    </xf>
    <xf numFmtId="168" fontId="18" fillId="0" borderId="0" xfId="8" applyNumberFormat="1" applyFont="1" applyFill="1" applyAlignment="1">
      <alignment horizontal="left" vertical="center" wrapText="1"/>
    </xf>
    <xf numFmtId="0" fontId="18" fillId="0" borderId="0" xfId="8" applyFont="1" applyFill="1" applyAlignment="1">
      <alignment horizontal="left" vertical="center" wrapText="1"/>
    </xf>
    <xf numFmtId="0" fontId="18" fillId="0" borderId="11" xfId="8" applyFont="1" applyFill="1" applyBorder="1" applyAlignment="1">
      <alignment horizontal="left" vertical="center"/>
    </xf>
    <xf numFmtId="168" fontId="18" fillId="0" borderId="11" xfId="8" applyNumberFormat="1" applyFont="1" applyFill="1" applyBorder="1" applyAlignment="1">
      <alignment horizontal="left" vertical="center" wrapText="1"/>
    </xf>
    <xf numFmtId="176" fontId="14" fillId="0" borderId="0" xfId="0" applyNumberFormat="1" applyFont="1" applyFill="1" applyAlignment="1">
      <alignment horizontal="left" vertical="center"/>
    </xf>
    <xf numFmtId="168" fontId="14" fillId="0" borderId="11" xfId="0" applyNumberFormat="1" applyFont="1" applyFill="1" applyBorder="1" applyAlignment="1">
      <alignment horizontal="left" vertical="center"/>
    </xf>
    <xf numFmtId="0" fontId="18" fillId="0" borderId="11" xfId="8" applyFont="1" applyFill="1" applyBorder="1" applyAlignment="1">
      <alignment horizontal="left" vertical="center" wrapText="1"/>
    </xf>
    <xf numFmtId="176" fontId="14" fillId="0" borderId="11" xfId="0" applyNumberFormat="1" applyFont="1" applyFill="1" applyBorder="1" applyAlignment="1">
      <alignment horizontal="left" vertical="center"/>
    </xf>
    <xf numFmtId="1" fontId="14" fillId="0" borderId="0" xfId="13" applyNumberFormat="1" applyFont="1" applyFill="1" applyAlignment="1">
      <alignment horizontal="left" vertical="center"/>
    </xf>
    <xf numFmtId="0" fontId="14" fillId="0" borderId="0" xfId="13" applyFont="1" applyFill="1" applyAlignment="1">
      <alignment horizontal="left" vertical="center"/>
    </xf>
    <xf numFmtId="14" fontId="14" fillId="0" borderId="0" xfId="13" applyNumberFormat="1" applyFont="1" applyFill="1" applyAlignment="1">
      <alignment horizontal="left" vertical="center"/>
    </xf>
    <xf numFmtId="170" fontId="14" fillId="0" borderId="0" xfId="13" applyNumberFormat="1" applyFont="1" applyFill="1" applyAlignment="1">
      <alignment horizontal="left" vertical="center"/>
    </xf>
    <xf numFmtId="164" fontId="14" fillId="0" borderId="0" xfId="13" applyNumberFormat="1" applyFont="1" applyFill="1" applyAlignment="1">
      <alignment horizontal="left" vertical="center"/>
    </xf>
    <xf numFmtId="174" fontId="14" fillId="0" borderId="0" xfId="13" applyNumberFormat="1" applyFont="1" applyFill="1" applyAlignment="1">
      <alignment horizontal="left" vertical="center"/>
    </xf>
    <xf numFmtId="169" fontId="14" fillId="0" borderId="0" xfId="13" applyNumberFormat="1" applyFont="1" applyFill="1" applyAlignment="1">
      <alignment horizontal="left" vertical="center"/>
    </xf>
    <xf numFmtId="1" fontId="15" fillId="0" borderId="0" xfId="13" applyNumberFormat="1" applyFont="1" applyFill="1" applyAlignment="1">
      <alignment horizontal="left" vertical="center"/>
    </xf>
    <xf numFmtId="168" fontId="14" fillId="0" borderId="0" xfId="13" applyNumberFormat="1" applyFont="1" applyFill="1" applyAlignment="1">
      <alignment horizontal="left" vertical="center"/>
    </xf>
    <xf numFmtId="2" fontId="14" fillId="0" borderId="0" xfId="13" applyNumberFormat="1" applyFont="1" applyFill="1" applyAlignment="1">
      <alignment horizontal="left" vertical="center"/>
    </xf>
    <xf numFmtId="177" fontId="14" fillId="0" borderId="0" xfId="0" applyNumberFormat="1" applyFont="1" applyFill="1" applyAlignment="1">
      <alignment horizontal="left" vertical="center"/>
    </xf>
    <xf numFmtId="1" fontId="10" fillId="0" borderId="9" xfId="0" applyNumberFormat="1" applyFont="1" applyFill="1" applyBorder="1" applyAlignment="1">
      <alignment horizontal="left" vertical="top"/>
    </xf>
    <xf numFmtId="0" fontId="10" fillId="0" borderId="10" xfId="0" applyFont="1" applyFill="1" applyBorder="1" applyAlignment="1">
      <alignment horizontal="left" vertical="top"/>
    </xf>
    <xf numFmtId="167" fontId="10" fillId="0" borderId="10" xfId="0" applyNumberFormat="1" applyFont="1" applyFill="1" applyBorder="1" applyAlignment="1">
      <alignment horizontal="left" vertical="top"/>
    </xf>
    <xf numFmtId="2" fontId="10" fillId="0" borderId="10" xfId="0" applyNumberFormat="1" applyFont="1" applyFill="1" applyBorder="1" applyAlignment="1">
      <alignment horizontal="left" vertical="top"/>
    </xf>
    <xf numFmtId="168" fontId="10" fillId="0" borderId="10" xfId="0" applyNumberFormat="1" applyFont="1" applyFill="1" applyBorder="1" applyAlignment="1">
      <alignment horizontal="left" vertical="top"/>
    </xf>
    <xf numFmtId="169" fontId="10" fillId="0" borderId="10" xfId="0" applyNumberFormat="1" applyFont="1" applyFill="1" applyBorder="1" applyAlignment="1">
      <alignment horizontal="left" vertical="top"/>
    </xf>
    <xf numFmtId="1" fontId="10" fillId="0" borderId="10" xfId="0" applyNumberFormat="1" applyFont="1" applyFill="1" applyBorder="1" applyAlignment="1">
      <alignment horizontal="left" vertical="top"/>
    </xf>
    <xf numFmtId="1" fontId="10" fillId="0" borderId="10" xfId="0" applyNumberFormat="1" applyFont="1" applyFill="1" applyBorder="1" applyAlignment="1" applyProtection="1">
      <alignment horizontal="left" vertical="top"/>
      <protection locked="0"/>
    </xf>
    <xf numFmtId="0" fontId="10" fillId="0" borderId="0" xfId="0" applyFont="1" applyFill="1" applyAlignment="1">
      <alignment horizontal="left" vertical="top"/>
    </xf>
    <xf numFmtId="1" fontId="10" fillId="0" borderId="0" xfId="0" applyNumberFormat="1" applyFont="1" applyFill="1" applyAlignment="1">
      <alignment horizontal="left" vertical="top"/>
    </xf>
    <xf numFmtId="167" fontId="10" fillId="0" borderId="0" xfId="0" applyNumberFormat="1" applyFont="1" applyFill="1" applyAlignment="1">
      <alignment horizontal="left" vertical="top"/>
    </xf>
    <xf numFmtId="20" fontId="10" fillId="0" borderId="0" xfId="0" applyNumberFormat="1" applyFont="1" applyFill="1" applyAlignment="1">
      <alignment horizontal="left" vertical="top"/>
    </xf>
    <xf numFmtId="168" fontId="10" fillId="0" borderId="0" xfId="0" applyNumberFormat="1" applyFont="1" applyFill="1" applyAlignment="1">
      <alignment horizontal="left" vertical="top"/>
    </xf>
    <xf numFmtId="2" fontId="10" fillId="0" borderId="0" xfId="0" applyNumberFormat="1" applyFont="1" applyFill="1" applyAlignment="1">
      <alignment horizontal="left" vertical="top"/>
    </xf>
    <xf numFmtId="169" fontId="10" fillId="0" borderId="0" xfId="0" applyNumberFormat="1" applyFont="1" applyFill="1" applyAlignment="1">
      <alignment horizontal="left" vertical="top"/>
    </xf>
    <xf numFmtId="49" fontId="10" fillId="0" borderId="0" xfId="0" applyNumberFormat="1" applyFont="1" applyFill="1" applyAlignment="1">
      <alignment horizontal="left" vertical="top"/>
    </xf>
    <xf numFmtId="0" fontId="17" fillId="0" borderId="0" xfId="0" applyFont="1" applyFill="1" applyAlignment="1">
      <alignment horizontal="left" vertical="top"/>
    </xf>
  </cellXfs>
  <cellStyles count="15">
    <cellStyle name="Normal" xfId="0" builtinId="0"/>
    <cellStyle name="Normal 2" xfId="1" xr:uid="{00000000-0005-0000-0000-000001000000}"/>
    <cellStyle name="Normal 2 2" xfId="3" xr:uid="{00000000-0005-0000-0000-000002000000}"/>
    <cellStyle name="Normal 22" xfId="13" xr:uid="{054AB976-BD13-4716-966C-2CBBAA501836}"/>
    <cellStyle name="Normal 3" xfId="2" xr:uid="{00000000-0005-0000-0000-000003000000}"/>
    <cellStyle name="Normal 8" xfId="14" xr:uid="{989626AC-0BF0-4424-B2AB-CBF8A4C95EDC}"/>
    <cellStyle name="Normal 8 3 2" xfId="10" xr:uid="{FB94F465-C8A5-48E2-9C05-4647BCBFC2C9}"/>
    <cellStyle name="Normal 8 3 3" xfId="11" xr:uid="{F9E6BF7A-48AD-4C47-8DE4-8D79F06D7A89}"/>
    <cellStyle name="Percent 2" xfId="4" xr:uid="{00000000-0005-0000-0000-000005000000}"/>
    <cellStyle name="Standaard 2" xfId="5" xr:uid="{00000000-0005-0000-0000-000006000000}"/>
    <cellStyle name="Standaard 2 2" xfId="6" xr:uid="{00000000-0005-0000-0000-000007000000}"/>
    <cellStyle name="Standaard 2 3" xfId="12" xr:uid="{FB9F7FC4-CA0F-4000-AC94-AC4010F8865B}"/>
    <cellStyle name="Standaard 3" xfId="7" xr:uid="{00000000-0005-0000-0000-000008000000}"/>
    <cellStyle name="Standaard_Blad1" xfId="8" xr:uid="{00000000-0005-0000-0000-000009000000}"/>
    <cellStyle name="Standard 2" xfId="9" xr:uid="{00000000-0005-0000-0000-00000A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>
        <c:manualLayout>
          <c:layoutTarget val="inner"/>
          <c:xMode val="edge"/>
          <c:yMode val="edge"/>
          <c:x val="4.6039829312523671E-2"/>
          <c:y val="3.3247037302155419E-2"/>
          <c:w val="0.84965624507664517"/>
          <c:h val="0.9229121927940825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'Table No. of flight hours'!$A$5</c:f>
              <c:strCache>
                <c:ptCount val="1"/>
                <c:pt idx="0">
                  <c:v>Belgium</c:v>
                </c:pt>
              </c:strCache>
            </c:strRef>
          </c:tx>
          <c:invertIfNegative val="0"/>
          <c:cat>
            <c:numRef>
              <c:f>'Table No. of flight hours'!$B$3:$AF$3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'Table No. of flight hours'!$B$5:$AF$5</c:f>
              <c:numCache>
                <c:formatCode>[h]:mm</c:formatCode>
                <c:ptCount val="31"/>
                <c:pt idx="0">
                  <c:v>0</c:v>
                </c:pt>
                <c:pt idx="1">
                  <c:v>3.125</c:v>
                </c:pt>
                <c:pt idx="2">
                  <c:v>7.875</c:v>
                </c:pt>
                <c:pt idx="3">
                  <c:v>8.9166666666666661</c:v>
                </c:pt>
                <c:pt idx="4">
                  <c:v>8.625</c:v>
                </c:pt>
                <c:pt idx="5">
                  <c:v>8.5833333333333339</c:v>
                </c:pt>
                <c:pt idx="6">
                  <c:v>9.2916666666666661</c:v>
                </c:pt>
                <c:pt idx="7">
                  <c:v>9.1666666666666661</c:v>
                </c:pt>
                <c:pt idx="8">
                  <c:v>10.366666666666667</c:v>
                </c:pt>
                <c:pt idx="9">
                  <c:v>10.066666666666666</c:v>
                </c:pt>
                <c:pt idx="10">
                  <c:v>5.7625000000000002</c:v>
                </c:pt>
                <c:pt idx="11">
                  <c:v>6.7104166666666671</c:v>
                </c:pt>
                <c:pt idx="12">
                  <c:v>5.8833333333333329</c:v>
                </c:pt>
                <c:pt idx="13">
                  <c:v>8.6458333333333339</c:v>
                </c:pt>
                <c:pt idx="14">
                  <c:v>10.665972222222221</c:v>
                </c:pt>
                <c:pt idx="15">
                  <c:v>3.1875</c:v>
                </c:pt>
                <c:pt idx="16">
                  <c:v>5.989583333333333</c:v>
                </c:pt>
                <c:pt idx="17">
                  <c:v>9.5805555555555557</c:v>
                </c:pt>
                <c:pt idx="18">
                  <c:v>10.127777777777778</c:v>
                </c:pt>
                <c:pt idx="19">
                  <c:v>8.0423611111111111</c:v>
                </c:pt>
                <c:pt idx="20">
                  <c:v>10.506944444444445</c:v>
                </c:pt>
                <c:pt idx="21">
                  <c:v>6.4826388888888893</c:v>
                </c:pt>
                <c:pt idx="22">
                  <c:v>7.3381944444444445</c:v>
                </c:pt>
                <c:pt idx="23">
                  <c:v>7.2361111111111107</c:v>
                </c:pt>
                <c:pt idx="24">
                  <c:v>10.194444444444445</c:v>
                </c:pt>
                <c:pt idx="25">
                  <c:v>9.5833333333333339</c:v>
                </c:pt>
                <c:pt idx="26">
                  <c:v>11.375</c:v>
                </c:pt>
                <c:pt idx="27">
                  <c:v>8.59375</c:v>
                </c:pt>
                <c:pt idx="28">
                  <c:v>7.6388888888888893</c:v>
                </c:pt>
                <c:pt idx="29">
                  <c:v>8.21875</c:v>
                </c:pt>
                <c:pt idx="30">
                  <c:v>6.2708333333333339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68-41C7-AD99-8FEA2823E29E}"/>
            </c:ext>
          </c:extLst>
        </c:ser>
        <c:ser>
          <c:idx val="1"/>
          <c:order val="1"/>
          <c:tx>
            <c:strRef>
              <c:f>'Table No. of flight hours'!$A$6</c:f>
              <c:strCache>
                <c:ptCount val="1"/>
                <c:pt idx="0">
                  <c:v>Denmark</c:v>
                </c:pt>
              </c:strCache>
            </c:strRef>
          </c:tx>
          <c:invertIfNegative val="0"/>
          <c:cat>
            <c:numRef>
              <c:f>'Table No. of flight hours'!$B$3:$AF$3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'Table No. of flight hours'!$B$6:$AF$6</c:f>
              <c:numCache>
                <c:formatCode>[h]:mm</c:formatCode>
                <c:ptCount val="31"/>
                <c:pt idx="0">
                  <c:v>12.166666666666666</c:v>
                </c:pt>
                <c:pt idx="1">
                  <c:v>3.9583333333333335</c:v>
                </c:pt>
                <c:pt idx="2">
                  <c:v>5.083333333333333</c:v>
                </c:pt>
                <c:pt idx="3">
                  <c:v>5.875</c:v>
                </c:pt>
                <c:pt idx="4">
                  <c:v>2.125</c:v>
                </c:pt>
                <c:pt idx="5">
                  <c:v>2.9583333333333335</c:v>
                </c:pt>
                <c:pt idx="6">
                  <c:v>3.5833333333333335</c:v>
                </c:pt>
                <c:pt idx="7">
                  <c:v>4.25</c:v>
                </c:pt>
                <c:pt idx="8">
                  <c:v>9.6749999999999989</c:v>
                </c:pt>
                <c:pt idx="9">
                  <c:v>7.520833333333333</c:v>
                </c:pt>
                <c:pt idx="10">
                  <c:v>9.625</c:v>
                </c:pt>
                <c:pt idx="11">
                  <c:v>10.666666666666666</c:v>
                </c:pt>
                <c:pt idx="12">
                  <c:v>12.083333333333334</c:v>
                </c:pt>
                <c:pt idx="13">
                  <c:v>8.9590277777777789</c:v>
                </c:pt>
                <c:pt idx="14">
                  <c:v>8.4909722222222221</c:v>
                </c:pt>
                <c:pt idx="15">
                  <c:v>9.7604166666666661</c:v>
                </c:pt>
                <c:pt idx="16">
                  <c:v>7.219444444444445</c:v>
                </c:pt>
                <c:pt idx="17">
                  <c:v>9.0361111111111114</c:v>
                </c:pt>
                <c:pt idx="18">
                  <c:v>18.762499999999999</c:v>
                </c:pt>
                <c:pt idx="19">
                  <c:v>10.440277777777778</c:v>
                </c:pt>
                <c:pt idx="20">
                  <c:v>11.947222222222223</c:v>
                </c:pt>
                <c:pt idx="21">
                  <c:v>6.5916666666666668</c:v>
                </c:pt>
                <c:pt idx="22">
                  <c:v>7.5819444444444448</c:v>
                </c:pt>
                <c:pt idx="23">
                  <c:v>7.7104166666666671</c:v>
                </c:pt>
                <c:pt idx="24">
                  <c:v>8.3284722222222225</c:v>
                </c:pt>
                <c:pt idx="25">
                  <c:v>7.052777777777778</c:v>
                </c:pt>
                <c:pt idx="26">
                  <c:v>6.698611111111112</c:v>
                </c:pt>
                <c:pt idx="27">
                  <c:v>11.377777777777778</c:v>
                </c:pt>
                <c:pt idx="28">
                  <c:v>11.313888888888888</c:v>
                </c:pt>
                <c:pt idx="29">
                  <c:v>10.575000000000001</c:v>
                </c:pt>
                <c:pt idx="30">
                  <c:v>12.37638888888889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068-41C7-AD99-8FEA2823E29E}"/>
            </c:ext>
          </c:extLst>
        </c:ser>
        <c:ser>
          <c:idx val="2"/>
          <c:order val="2"/>
          <c:tx>
            <c:strRef>
              <c:f>'Table No. of flight hours'!$A$7</c:f>
              <c:strCache>
                <c:ptCount val="1"/>
                <c:pt idx="0">
                  <c:v>France</c:v>
                </c:pt>
              </c:strCache>
            </c:strRef>
          </c:tx>
          <c:invertIfNegative val="0"/>
          <c:cat>
            <c:numRef>
              <c:f>'Table No. of flight hours'!$B$3:$AF$3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'Table No. of flight hours'!$B$7:$AF$7</c:f>
              <c:numCache>
                <c:formatCode>[h]:mm</c:formatCode>
                <c:ptCount val="31"/>
                <c:pt idx="4">
                  <c:v>6.208333333333333</c:v>
                </c:pt>
                <c:pt idx="5">
                  <c:v>9.25</c:v>
                </c:pt>
                <c:pt idx="6">
                  <c:v>19.375</c:v>
                </c:pt>
                <c:pt idx="7">
                  <c:v>16.625</c:v>
                </c:pt>
                <c:pt idx="8">
                  <c:v>17.954166666666666</c:v>
                </c:pt>
                <c:pt idx="9">
                  <c:v>6.8083333333333336</c:v>
                </c:pt>
                <c:pt idx="10">
                  <c:v>20.641666666666666</c:v>
                </c:pt>
                <c:pt idx="11">
                  <c:v>22.016666666666666</c:v>
                </c:pt>
                <c:pt idx="12">
                  <c:v>20.504166666666666</c:v>
                </c:pt>
                <c:pt idx="13">
                  <c:v>21.349999999999998</c:v>
                </c:pt>
                <c:pt idx="14">
                  <c:v>28.991666666666664</c:v>
                </c:pt>
                <c:pt idx="15">
                  <c:v>31.087500000000002</c:v>
                </c:pt>
                <c:pt idx="16">
                  <c:v>32.458333333333336</c:v>
                </c:pt>
                <c:pt idx="17">
                  <c:v>29.392361111111111</c:v>
                </c:pt>
                <c:pt idx="18">
                  <c:v>29.391666666666666</c:v>
                </c:pt>
                <c:pt idx="19">
                  <c:v>40.875</c:v>
                </c:pt>
                <c:pt idx="20">
                  <c:v>32.162500000000001</c:v>
                </c:pt>
                <c:pt idx="21">
                  <c:v>38.75</c:v>
                </c:pt>
                <c:pt idx="22">
                  <c:v>26.5625</c:v>
                </c:pt>
                <c:pt idx="23">
                  <c:v>43.291666666666664</c:v>
                </c:pt>
                <c:pt idx="24">
                  <c:v>57.555555555555557</c:v>
                </c:pt>
                <c:pt idx="25">
                  <c:v>11.666666666666666</c:v>
                </c:pt>
                <c:pt idx="26">
                  <c:v>37.75</c:v>
                </c:pt>
                <c:pt idx="27">
                  <c:v>9.1666666666666661</c:v>
                </c:pt>
                <c:pt idx="28">
                  <c:v>10.416666666666666</c:v>
                </c:pt>
                <c:pt idx="29">
                  <c:v>3.3333333333333335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068-41C7-AD99-8FEA2823E29E}"/>
            </c:ext>
          </c:extLst>
        </c:ser>
        <c:ser>
          <c:idx val="3"/>
          <c:order val="3"/>
          <c:tx>
            <c:strRef>
              <c:f>'Table No. of flight hours'!$A$8</c:f>
              <c:strCache>
                <c:ptCount val="1"/>
                <c:pt idx="0">
                  <c:v>Germany</c:v>
                </c:pt>
              </c:strCache>
            </c:strRef>
          </c:tx>
          <c:invertIfNegative val="0"/>
          <c:cat>
            <c:numRef>
              <c:f>'Table No. of flight hours'!$B$3:$AF$3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'Table No. of flight hours'!$B$8:$AF$8</c:f>
              <c:numCache>
                <c:formatCode>[h]:mm</c:formatCode>
                <c:ptCount val="31"/>
                <c:pt idx="0">
                  <c:v>18</c:v>
                </c:pt>
                <c:pt idx="1">
                  <c:v>16.333333333333332</c:v>
                </c:pt>
                <c:pt idx="2">
                  <c:v>27.25</c:v>
                </c:pt>
                <c:pt idx="3">
                  <c:v>20.333333333333332</c:v>
                </c:pt>
                <c:pt idx="4">
                  <c:v>26.208333333333332</c:v>
                </c:pt>
                <c:pt idx="5">
                  <c:v>29.458333333333332</c:v>
                </c:pt>
                <c:pt idx="6">
                  <c:v>32.541666666666664</c:v>
                </c:pt>
                <c:pt idx="7">
                  <c:v>32.708333333333336</c:v>
                </c:pt>
                <c:pt idx="8">
                  <c:v>35.425000000000004</c:v>
                </c:pt>
                <c:pt idx="9">
                  <c:v>41.699999999999996</c:v>
                </c:pt>
                <c:pt idx="10">
                  <c:v>41.291666666666664</c:v>
                </c:pt>
                <c:pt idx="11">
                  <c:v>37.708333333333336</c:v>
                </c:pt>
                <c:pt idx="12">
                  <c:v>37.699999999999996</c:v>
                </c:pt>
                <c:pt idx="13">
                  <c:v>27.673611111111111</c:v>
                </c:pt>
                <c:pt idx="14">
                  <c:v>34.298611111111107</c:v>
                </c:pt>
                <c:pt idx="15">
                  <c:v>38.576388888888893</c:v>
                </c:pt>
                <c:pt idx="16">
                  <c:v>43.011111111111113</c:v>
                </c:pt>
                <c:pt idx="17">
                  <c:v>39.175000000000004</c:v>
                </c:pt>
                <c:pt idx="18">
                  <c:v>36.293749999999996</c:v>
                </c:pt>
                <c:pt idx="19">
                  <c:v>39.479166666666664</c:v>
                </c:pt>
                <c:pt idx="20">
                  <c:v>33.125694444444441</c:v>
                </c:pt>
                <c:pt idx="21">
                  <c:v>34.604166666666671</c:v>
                </c:pt>
                <c:pt idx="22">
                  <c:v>39.481944444444444</c:v>
                </c:pt>
                <c:pt idx="23">
                  <c:v>27.120833333333334</c:v>
                </c:pt>
                <c:pt idx="24">
                  <c:v>33.223611111111111</c:v>
                </c:pt>
                <c:pt idx="25">
                  <c:v>33.674305555555556</c:v>
                </c:pt>
                <c:pt idx="26">
                  <c:v>36.848611111111111</c:v>
                </c:pt>
                <c:pt idx="27">
                  <c:v>37.548611111111107</c:v>
                </c:pt>
                <c:pt idx="28">
                  <c:v>44.540972222222223</c:v>
                </c:pt>
                <c:pt idx="29">
                  <c:v>36.072222222222223</c:v>
                </c:pt>
                <c:pt idx="30">
                  <c:v>24.954861111111111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068-41C7-AD99-8FEA2823E29E}"/>
            </c:ext>
          </c:extLst>
        </c:ser>
        <c:ser>
          <c:idx val="8"/>
          <c:order val="4"/>
          <c:tx>
            <c:strRef>
              <c:f>'Table No. of flight hours'!$A$9</c:f>
              <c:strCache>
                <c:ptCount val="1"/>
                <c:pt idx="0">
                  <c:v>Ireland</c:v>
                </c:pt>
              </c:strCache>
            </c:strRef>
          </c:tx>
          <c:invertIfNegative val="0"/>
          <c:cat>
            <c:numRef>
              <c:f>'Table No. of flight hours'!$B$3:$AF$3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'Table No. of flight hours'!$B$9:$AF$9</c:f>
              <c:numCache>
                <c:formatCode>[h]:mm</c:formatCode>
                <c:ptCount val="31"/>
                <c:pt idx="24">
                  <c:v>34.779166666666669</c:v>
                </c:pt>
                <c:pt idx="25">
                  <c:v>45.959722222222219</c:v>
                </c:pt>
                <c:pt idx="26">
                  <c:v>28.458333333333332</c:v>
                </c:pt>
                <c:pt idx="27">
                  <c:v>25.583333333333332</c:v>
                </c:pt>
                <c:pt idx="28">
                  <c:v>41.875</c:v>
                </c:pt>
                <c:pt idx="29">
                  <c:v>19.715277777777779</c:v>
                </c:pt>
                <c:pt idx="30">
                  <c:v>28.896180555555556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068-41C7-AD99-8FEA2823E29E}"/>
            </c:ext>
          </c:extLst>
        </c:ser>
        <c:ser>
          <c:idx val="4"/>
          <c:order val="5"/>
          <c:tx>
            <c:strRef>
              <c:f>'Table No. of flight hours'!$A$10</c:f>
              <c:strCache>
                <c:ptCount val="1"/>
                <c:pt idx="0">
                  <c:v>Netherlands</c:v>
                </c:pt>
              </c:strCache>
            </c:strRef>
          </c:tx>
          <c:invertIfNegative val="0"/>
          <c:cat>
            <c:numRef>
              <c:f>'Table No. of flight hours'!$B$3:$AF$3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'Table No. of flight hours'!$B$10:$AF$10</c:f>
              <c:numCache>
                <c:formatCode>[h]:mm</c:formatCode>
                <c:ptCount val="31"/>
                <c:pt idx="0">
                  <c:v>27</c:v>
                </c:pt>
                <c:pt idx="1">
                  <c:v>29.291666666666668</c:v>
                </c:pt>
                <c:pt idx="2">
                  <c:v>33.958333333333336</c:v>
                </c:pt>
                <c:pt idx="3">
                  <c:v>30.041666666666668</c:v>
                </c:pt>
                <c:pt idx="4">
                  <c:v>39.541666666666664</c:v>
                </c:pt>
                <c:pt idx="5">
                  <c:v>34.125</c:v>
                </c:pt>
                <c:pt idx="6">
                  <c:v>37.375</c:v>
                </c:pt>
                <c:pt idx="7">
                  <c:v>40.416666666666664</c:v>
                </c:pt>
                <c:pt idx="8">
                  <c:v>30.587500000000002</c:v>
                </c:pt>
                <c:pt idx="9">
                  <c:v>27.083333333333332</c:v>
                </c:pt>
                <c:pt idx="10">
                  <c:v>31.854166666666668</c:v>
                </c:pt>
                <c:pt idx="11">
                  <c:v>23.527777777777775</c:v>
                </c:pt>
                <c:pt idx="12">
                  <c:v>20.470833333333335</c:v>
                </c:pt>
                <c:pt idx="13">
                  <c:v>20.430555555555554</c:v>
                </c:pt>
                <c:pt idx="14">
                  <c:v>25.929166666666664</c:v>
                </c:pt>
                <c:pt idx="15">
                  <c:v>28.333333333333332</c:v>
                </c:pt>
                <c:pt idx="16">
                  <c:v>32.533333333333331</c:v>
                </c:pt>
                <c:pt idx="17">
                  <c:v>24.804166666666664</c:v>
                </c:pt>
                <c:pt idx="18">
                  <c:v>34.636111111111113</c:v>
                </c:pt>
                <c:pt idx="19">
                  <c:v>37.788194444444443</c:v>
                </c:pt>
                <c:pt idx="20">
                  <c:v>34.496527777777779</c:v>
                </c:pt>
                <c:pt idx="21">
                  <c:v>33.30972222222222</c:v>
                </c:pt>
                <c:pt idx="22">
                  <c:v>20.112500000000001</c:v>
                </c:pt>
                <c:pt idx="23">
                  <c:v>32.09097222222222</c:v>
                </c:pt>
                <c:pt idx="24">
                  <c:v>34.027777777777779</c:v>
                </c:pt>
                <c:pt idx="25">
                  <c:v>34.583333333333336</c:v>
                </c:pt>
                <c:pt idx="26">
                  <c:v>44.572916666666664</c:v>
                </c:pt>
                <c:pt idx="27">
                  <c:v>47.62638888888889</c:v>
                </c:pt>
                <c:pt idx="28">
                  <c:v>53.378472222222221</c:v>
                </c:pt>
                <c:pt idx="29">
                  <c:v>50.430555555555557</c:v>
                </c:pt>
                <c:pt idx="30">
                  <c:v>53.850694444444443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068-41C7-AD99-8FEA2823E29E}"/>
            </c:ext>
          </c:extLst>
        </c:ser>
        <c:ser>
          <c:idx val="5"/>
          <c:order val="6"/>
          <c:tx>
            <c:strRef>
              <c:f>'Table No. of flight hours'!$A$11</c:f>
              <c:strCache>
                <c:ptCount val="1"/>
                <c:pt idx="0">
                  <c:v>Norway</c:v>
                </c:pt>
              </c:strCache>
            </c:strRef>
          </c:tx>
          <c:invertIfNegative val="0"/>
          <c:cat>
            <c:numRef>
              <c:f>'Table No. of flight hours'!$B$3:$AF$3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'Table No. of flight hours'!$B$11:$AF$11</c:f>
              <c:numCache>
                <c:formatCode>[h]:mm</c:formatCode>
                <c:ptCount val="31"/>
                <c:pt idx="0">
                  <c:v>30.708333333333332</c:v>
                </c:pt>
                <c:pt idx="1">
                  <c:v>29.625</c:v>
                </c:pt>
                <c:pt idx="2">
                  <c:v>28.375</c:v>
                </c:pt>
                <c:pt idx="3">
                  <c:v>40.333333333333336</c:v>
                </c:pt>
                <c:pt idx="4">
                  <c:v>37.791666666666664</c:v>
                </c:pt>
                <c:pt idx="5">
                  <c:v>17.625</c:v>
                </c:pt>
                <c:pt idx="6">
                  <c:v>16.125</c:v>
                </c:pt>
                <c:pt idx="7">
                  <c:v>20.291666666666668</c:v>
                </c:pt>
                <c:pt idx="8">
                  <c:v>22.7</c:v>
                </c:pt>
                <c:pt idx="9">
                  <c:v>23.229166666666668</c:v>
                </c:pt>
                <c:pt idx="10">
                  <c:v>16.383333333333333</c:v>
                </c:pt>
                <c:pt idx="11">
                  <c:v>17.006944444444446</c:v>
                </c:pt>
                <c:pt idx="12">
                  <c:v>24.958333333333332</c:v>
                </c:pt>
                <c:pt idx="13">
                  <c:v>16.641666666666666</c:v>
                </c:pt>
                <c:pt idx="14">
                  <c:v>19.413194444444446</c:v>
                </c:pt>
                <c:pt idx="15">
                  <c:v>16.534722222222221</c:v>
                </c:pt>
                <c:pt idx="16">
                  <c:v>16.145833333333332</c:v>
                </c:pt>
                <c:pt idx="17">
                  <c:v>16.208333333333332</c:v>
                </c:pt>
                <c:pt idx="18">
                  <c:v>9.5833333333333339</c:v>
                </c:pt>
                <c:pt idx="19">
                  <c:v>14.809027777777779</c:v>
                </c:pt>
                <c:pt idx="20">
                  <c:v>8.6666666666666661</c:v>
                </c:pt>
                <c:pt idx="21">
                  <c:v>19.166666666666668</c:v>
                </c:pt>
                <c:pt idx="22">
                  <c:v>23.291666666666668</c:v>
                </c:pt>
                <c:pt idx="23">
                  <c:v>20.375</c:v>
                </c:pt>
                <c:pt idx="24">
                  <c:v>18.875</c:v>
                </c:pt>
                <c:pt idx="25">
                  <c:v>12.666666666666666</c:v>
                </c:pt>
                <c:pt idx="26">
                  <c:v>12.229166666666668</c:v>
                </c:pt>
                <c:pt idx="27">
                  <c:v>14.791666666666666</c:v>
                </c:pt>
                <c:pt idx="28">
                  <c:v>19.970138888888886</c:v>
                </c:pt>
                <c:pt idx="29">
                  <c:v>22.423611111111111</c:v>
                </c:pt>
                <c:pt idx="30">
                  <c:v>15.738888888888891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068-41C7-AD99-8FEA2823E29E}"/>
            </c:ext>
          </c:extLst>
        </c:ser>
        <c:ser>
          <c:idx val="6"/>
          <c:order val="7"/>
          <c:tx>
            <c:strRef>
              <c:f>'Table No. of flight hours'!$A$13</c:f>
              <c:strCache>
                <c:ptCount val="1"/>
                <c:pt idx="0">
                  <c:v>Sweden</c:v>
                </c:pt>
              </c:strCache>
            </c:strRef>
          </c:tx>
          <c:invertIfNegative val="0"/>
          <c:cat>
            <c:numRef>
              <c:f>'Table No. of flight hours'!$B$3:$AF$3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'Table No. of flight hours'!$B$13:$AF$13</c:f>
              <c:numCache>
                <c:formatCode>[h]:mm</c:formatCode>
                <c:ptCount val="31"/>
                <c:pt idx="0">
                  <c:v>3.5416666666666665</c:v>
                </c:pt>
                <c:pt idx="1">
                  <c:v>3.2083333333333335</c:v>
                </c:pt>
                <c:pt idx="2">
                  <c:v>4.875</c:v>
                </c:pt>
                <c:pt idx="3">
                  <c:v>4.625</c:v>
                </c:pt>
                <c:pt idx="4">
                  <c:v>7.583333333333333</c:v>
                </c:pt>
                <c:pt idx="5">
                  <c:v>6.666666666666667</c:v>
                </c:pt>
                <c:pt idx="6">
                  <c:v>6.708333333333333</c:v>
                </c:pt>
                <c:pt idx="7">
                  <c:v>7.875</c:v>
                </c:pt>
                <c:pt idx="8">
                  <c:v>10.166666666666666</c:v>
                </c:pt>
                <c:pt idx="9">
                  <c:v>12.516666666666666</c:v>
                </c:pt>
                <c:pt idx="10">
                  <c:v>3.8000000000000003</c:v>
                </c:pt>
                <c:pt idx="11">
                  <c:v>4.3277777777777775</c:v>
                </c:pt>
                <c:pt idx="12">
                  <c:v>6.1833333333333336</c:v>
                </c:pt>
                <c:pt idx="13">
                  <c:v>8.1458333333333339</c:v>
                </c:pt>
                <c:pt idx="14">
                  <c:v>11.029166666666667</c:v>
                </c:pt>
                <c:pt idx="15">
                  <c:v>12.731250000000001</c:v>
                </c:pt>
                <c:pt idx="16">
                  <c:v>9.6791666666666671</c:v>
                </c:pt>
                <c:pt idx="17">
                  <c:v>3.3333333333333335</c:v>
                </c:pt>
                <c:pt idx="18">
                  <c:v>7.416666666666667</c:v>
                </c:pt>
                <c:pt idx="19">
                  <c:v>7.083333333333333</c:v>
                </c:pt>
                <c:pt idx="20">
                  <c:v>9.7916666666666661</c:v>
                </c:pt>
                <c:pt idx="21">
                  <c:v>14.125</c:v>
                </c:pt>
                <c:pt idx="22">
                  <c:v>7.875</c:v>
                </c:pt>
                <c:pt idx="23">
                  <c:v>8.9166666666666661</c:v>
                </c:pt>
                <c:pt idx="24">
                  <c:v>9.9965277777777768</c:v>
                </c:pt>
                <c:pt idx="25">
                  <c:v>10.166666666666666</c:v>
                </c:pt>
                <c:pt idx="26">
                  <c:v>9.9951388888888886</c:v>
                </c:pt>
                <c:pt idx="27">
                  <c:v>9.874305555555555</c:v>
                </c:pt>
                <c:pt idx="28">
                  <c:v>7.927777777777778</c:v>
                </c:pt>
                <c:pt idx="29">
                  <c:v>7.384722222222222</c:v>
                </c:pt>
                <c:pt idx="30">
                  <c:v>6.7520833333333332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068-41C7-AD99-8FEA2823E29E}"/>
            </c:ext>
          </c:extLst>
        </c:ser>
        <c:ser>
          <c:idx val="7"/>
          <c:order val="8"/>
          <c:tx>
            <c:strRef>
              <c:f>'Table No. of flight hours'!$A$14</c:f>
              <c:strCache>
                <c:ptCount val="1"/>
                <c:pt idx="0">
                  <c:v>UK</c:v>
                </c:pt>
              </c:strCache>
            </c:strRef>
          </c:tx>
          <c:invertIfNegative val="0"/>
          <c:cat>
            <c:numRef>
              <c:f>'Table No. of flight hours'!$B$3:$AF$3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'Table No. of flight hours'!$B$14:$AF$14</c:f>
              <c:numCache>
                <c:formatCode>[h]:mm</c:formatCode>
                <c:ptCount val="31"/>
                <c:pt idx="0">
                  <c:v>23.083333333333332</c:v>
                </c:pt>
                <c:pt idx="1">
                  <c:v>22.833333333333332</c:v>
                </c:pt>
                <c:pt idx="2">
                  <c:v>26.5</c:v>
                </c:pt>
                <c:pt idx="3">
                  <c:v>28.208333333333332</c:v>
                </c:pt>
                <c:pt idx="4">
                  <c:v>28.125</c:v>
                </c:pt>
                <c:pt idx="5">
                  <c:v>36.166666666666664</c:v>
                </c:pt>
                <c:pt idx="6">
                  <c:v>40.875</c:v>
                </c:pt>
                <c:pt idx="7">
                  <c:v>35.75</c:v>
                </c:pt>
                <c:pt idx="8">
                  <c:v>35.041666666666664</c:v>
                </c:pt>
                <c:pt idx="9">
                  <c:v>31.166666666666668</c:v>
                </c:pt>
                <c:pt idx="10">
                  <c:v>26.958333333333332</c:v>
                </c:pt>
                <c:pt idx="11">
                  <c:v>26.416666666666668</c:v>
                </c:pt>
                <c:pt idx="12">
                  <c:v>21.791666666666668</c:v>
                </c:pt>
                <c:pt idx="13">
                  <c:v>36.625</c:v>
                </c:pt>
                <c:pt idx="14">
                  <c:v>28.416666666666668</c:v>
                </c:pt>
                <c:pt idx="15">
                  <c:v>27.333333333333332</c:v>
                </c:pt>
                <c:pt idx="16">
                  <c:v>25.875</c:v>
                </c:pt>
                <c:pt idx="17">
                  <c:v>20.036111111111111</c:v>
                </c:pt>
                <c:pt idx="18">
                  <c:v>28.1875</c:v>
                </c:pt>
                <c:pt idx="19">
                  <c:v>27.3125</c:v>
                </c:pt>
                <c:pt idx="20">
                  <c:v>29.552777777777777</c:v>
                </c:pt>
                <c:pt idx="21">
                  <c:v>30.326388888888889</c:v>
                </c:pt>
                <c:pt idx="22">
                  <c:v>2.5520833333333335</c:v>
                </c:pt>
                <c:pt idx="23">
                  <c:v>1.5347222222222223</c:v>
                </c:pt>
                <c:pt idx="24">
                  <c:v>3.5020833333333337</c:v>
                </c:pt>
                <c:pt idx="25">
                  <c:v>5.7673611111111107</c:v>
                </c:pt>
                <c:pt idx="26">
                  <c:v>3.8333333333333335</c:v>
                </c:pt>
                <c:pt idx="27">
                  <c:v>5.6527777777777777</c:v>
                </c:pt>
                <c:pt idx="28">
                  <c:v>3.8298611111111116</c:v>
                </c:pt>
                <c:pt idx="29">
                  <c:v>5.8611111111111116</c:v>
                </c:pt>
                <c:pt idx="30">
                  <c:v>16.15625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068-41C7-AD99-8FEA2823E29E}"/>
            </c:ext>
          </c:extLst>
        </c:ser>
        <c:ser>
          <c:idx val="9"/>
          <c:order val="9"/>
          <c:tx>
            <c:strRef>
              <c:f>'Table No. of flight hours'!$A$12</c:f>
              <c:strCache>
                <c:ptCount val="1"/>
                <c:pt idx="0">
                  <c:v>Spain</c:v>
                </c:pt>
              </c:strCache>
            </c:strRef>
          </c:tx>
          <c:invertIfNegative val="0"/>
          <c:cat>
            <c:numRef>
              <c:f>'Table No. of flight hours'!$B$3:$AF$3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'Table No. of flight hours'!$B$12:$AF$12</c:f>
              <c:numCache>
                <c:formatCode>[h]:mm</c:formatCode>
                <c:ptCount val="31"/>
                <c:pt idx="29">
                  <c:v>21.458333333333332</c:v>
                </c:pt>
                <c:pt idx="30">
                  <c:v>7.958333333333333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84-4DD9-8572-1E9517E55A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33072640"/>
        <c:axId val="333078528"/>
      </c:barChart>
      <c:catAx>
        <c:axId val="333072640"/>
        <c:scaling>
          <c:orientation val="minMax"/>
        </c:scaling>
        <c:delete val="0"/>
        <c:axPos val="b"/>
        <c:numFmt formatCode="0" sourceLinked="0"/>
        <c:majorTickMark val="out"/>
        <c:minorTickMark val="none"/>
        <c:tickLblPos val="nextTo"/>
        <c:crossAx val="333078528"/>
        <c:crosses val="autoZero"/>
        <c:auto val="1"/>
        <c:lblAlgn val="ctr"/>
        <c:lblOffset val="100"/>
        <c:noMultiLvlLbl val="0"/>
      </c:catAx>
      <c:valAx>
        <c:axId val="333078528"/>
        <c:scaling>
          <c:orientation val="minMax"/>
        </c:scaling>
        <c:delete val="0"/>
        <c:axPos val="l"/>
        <c:majorGridlines/>
        <c:numFmt formatCode="[h]" sourceLinked="0"/>
        <c:majorTickMark val="out"/>
        <c:minorTickMark val="none"/>
        <c:tickLblPos val="nextTo"/>
        <c:crossAx val="33307264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9980077274009818"/>
          <c:y val="0.27533482064739934"/>
          <c:w val="7.7366277491175667E-2"/>
          <c:h val="0.43503431723440988"/>
        </c:manualLayout>
      </c:layout>
      <c:overlay val="0"/>
      <c:txPr>
        <a:bodyPr/>
        <a:lstStyle/>
        <a:p>
          <a:pPr>
            <a:defRPr sz="1100" baseline="0"/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'Table No.  of slicks'!$A$4</c:f>
              <c:strCache>
                <c:ptCount val="1"/>
                <c:pt idx="0">
                  <c:v>Belgium</c:v>
                </c:pt>
              </c:strCache>
            </c:strRef>
          </c:tx>
          <c:invertIfNegative val="0"/>
          <c:cat>
            <c:numRef>
              <c:f>'Table No.  of slicks'!$B$3:$AF$3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'Table No.  of slicks'!$B$4:$AF$4</c:f>
              <c:numCache>
                <c:formatCode>General</c:formatCode>
                <c:ptCount val="31"/>
                <c:pt idx="1">
                  <c:v>16</c:v>
                </c:pt>
                <c:pt idx="2">
                  <c:v>60</c:v>
                </c:pt>
                <c:pt idx="3">
                  <c:v>60</c:v>
                </c:pt>
                <c:pt idx="4">
                  <c:v>82</c:v>
                </c:pt>
                <c:pt idx="5">
                  <c:v>57</c:v>
                </c:pt>
                <c:pt idx="6">
                  <c:v>42</c:v>
                </c:pt>
                <c:pt idx="7">
                  <c:v>58</c:v>
                </c:pt>
                <c:pt idx="8">
                  <c:v>70</c:v>
                </c:pt>
                <c:pt idx="9">
                  <c:v>61</c:v>
                </c:pt>
                <c:pt idx="10">
                  <c:v>54</c:v>
                </c:pt>
                <c:pt idx="11">
                  <c:v>54</c:v>
                </c:pt>
                <c:pt idx="12">
                  <c:v>45</c:v>
                </c:pt>
                <c:pt idx="13">
                  <c:v>96</c:v>
                </c:pt>
                <c:pt idx="14">
                  <c:v>58</c:v>
                </c:pt>
                <c:pt idx="15">
                  <c:v>8</c:v>
                </c:pt>
                <c:pt idx="16">
                  <c:v>17</c:v>
                </c:pt>
                <c:pt idx="17">
                  <c:v>33</c:v>
                </c:pt>
                <c:pt idx="18">
                  <c:v>26</c:v>
                </c:pt>
                <c:pt idx="19">
                  <c:v>21</c:v>
                </c:pt>
                <c:pt idx="20">
                  <c:v>27</c:v>
                </c:pt>
                <c:pt idx="21">
                  <c:v>14</c:v>
                </c:pt>
                <c:pt idx="22">
                  <c:v>8</c:v>
                </c:pt>
                <c:pt idx="23">
                  <c:v>8</c:v>
                </c:pt>
                <c:pt idx="24">
                  <c:v>4</c:v>
                </c:pt>
                <c:pt idx="25">
                  <c:v>4</c:v>
                </c:pt>
                <c:pt idx="26">
                  <c:v>3</c:v>
                </c:pt>
                <c:pt idx="27">
                  <c:v>0</c:v>
                </c:pt>
                <c:pt idx="28" formatCode="0">
                  <c:v>28</c:v>
                </c:pt>
                <c:pt idx="29" formatCode="0">
                  <c:v>27</c:v>
                </c:pt>
                <c:pt idx="30" formatCode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7A-459F-8D65-38550B63D7B7}"/>
            </c:ext>
          </c:extLst>
        </c:ser>
        <c:ser>
          <c:idx val="1"/>
          <c:order val="1"/>
          <c:tx>
            <c:strRef>
              <c:f>'Table No.  of slicks'!$A$5</c:f>
              <c:strCache>
                <c:ptCount val="1"/>
                <c:pt idx="0">
                  <c:v>Denmark</c:v>
                </c:pt>
              </c:strCache>
            </c:strRef>
          </c:tx>
          <c:invertIfNegative val="0"/>
          <c:cat>
            <c:numRef>
              <c:f>'Table No.  of slicks'!$B$3:$AF$3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'Table No.  of slicks'!$B$5:$AF$5</c:f>
              <c:numCache>
                <c:formatCode>General</c:formatCode>
                <c:ptCount val="31"/>
                <c:pt idx="0">
                  <c:v>65</c:v>
                </c:pt>
                <c:pt idx="1">
                  <c:v>91</c:v>
                </c:pt>
                <c:pt idx="2">
                  <c:v>27</c:v>
                </c:pt>
                <c:pt idx="3">
                  <c:v>4</c:v>
                </c:pt>
                <c:pt idx="4">
                  <c:v>10</c:v>
                </c:pt>
                <c:pt idx="5">
                  <c:v>17</c:v>
                </c:pt>
                <c:pt idx="6">
                  <c:v>13</c:v>
                </c:pt>
                <c:pt idx="7">
                  <c:v>36</c:v>
                </c:pt>
                <c:pt idx="8">
                  <c:v>57</c:v>
                </c:pt>
                <c:pt idx="9">
                  <c:v>74</c:v>
                </c:pt>
                <c:pt idx="10">
                  <c:v>33</c:v>
                </c:pt>
                <c:pt idx="11">
                  <c:v>104</c:v>
                </c:pt>
                <c:pt idx="12">
                  <c:v>74</c:v>
                </c:pt>
                <c:pt idx="13">
                  <c:v>60</c:v>
                </c:pt>
                <c:pt idx="14">
                  <c:v>77</c:v>
                </c:pt>
                <c:pt idx="15">
                  <c:v>76</c:v>
                </c:pt>
                <c:pt idx="16">
                  <c:v>89</c:v>
                </c:pt>
                <c:pt idx="17">
                  <c:v>108</c:v>
                </c:pt>
                <c:pt idx="18">
                  <c:v>172</c:v>
                </c:pt>
                <c:pt idx="19">
                  <c:v>116</c:v>
                </c:pt>
                <c:pt idx="20">
                  <c:v>192</c:v>
                </c:pt>
                <c:pt idx="21">
                  <c:v>75</c:v>
                </c:pt>
                <c:pt idx="22">
                  <c:v>62</c:v>
                </c:pt>
                <c:pt idx="23">
                  <c:v>80</c:v>
                </c:pt>
                <c:pt idx="24">
                  <c:v>101</c:v>
                </c:pt>
                <c:pt idx="25">
                  <c:v>59</c:v>
                </c:pt>
                <c:pt idx="26">
                  <c:v>25</c:v>
                </c:pt>
                <c:pt idx="27">
                  <c:v>9</c:v>
                </c:pt>
                <c:pt idx="28" formatCode="0">
                  <c:v>12</c:v>
                </c:pt>
                <c:pt idx="29" formatCode="0">
                  <c:v>8</c:v>
                </c:pt>
                <c:pt idx="30" formatCode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77A-459F-8D65-38550B63D7B7}"/>
            </c:ext>
          </c:extLst>
        </c:ser>
        <c:ser>
          <c:idx val="2"/>
          <c:order val="2"/>
          <c:tx>
            <c:strRef>
              <c:f>'Table No.  of slicks'!$A$6</c:f>
              <c:strCache>
                <c:ptCount val="1"/>
                <c:pt idx="0">
                  <c:v>France</c:v>
                </c:pt>
              </c:strCache>
            </c:strRef>
          </c:tx>
          <c:invertIfNegative val="0"/>
          <c:cat>
            <c:numRef>
              <c:f>'Table No.  of slicks'!$B$3:$AF$3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'Table No.  of slicks'!$B$6:$AF$6</c:f>
              <c:numCache>
                <c:formatCode>General</c:formatCode>
                <c:ptCount val="31"/>
                <c:pt idx="4">
                  <c:v>6</c:v>
                </c:pt>
                <c:pt idx="5">
                  <c:v>7</c:v>
                </c:pt>
                <c:pt idx="6">
                  <c:v>5</c:v>
                </c:pt>
                <c:pt idx="7">
                  <c:v>28</c:v>
                </c:pt>
                <c:pt idx="8">
                  <c:v>45</c:v>
                </c:pt>
                <c:pt idx="9">
                  <c:v>22</c:v>
                </c:pt>
                <c:pt idx="10">
                  <c:v>25</c:v>
                </c:pt>
                <c:pt idx="11">
                  <c:v>16</c:v>
                </c:pt>
                <c:pt idx="12">
                  <c:v>54</c:v>
                </c:pt>
                <c:pt idx="13">
                  <c:v>22</c:v>
                </c:pt>
                <c:pt idx="14">
                  <c:v>41</c:v>
                </c:pt>
                <c:pt idx="15">
                  <c:v>45</c:v>
                </c:pt>
                <c:pt idx="16">
                  <c:v>52</c:v>
                </c:pt>
                <c:pt idx="17">
                  <c:v>22</c:v>
                </c:pt>
                <c:pt idx="18">
                  <c:v>36</c:v>
                </c:pt>
                <c:pt idx="19">
                  <c:v>26</c:v>
                </c:pt>
                <c:pt idx="20">
                  <c:v>18</c:v>
                </c:pt>
                <c:pt idx="21">
                  <c:v>7</c:v>
                </c:pt>
                <c:pt idx="22">
                  <c:v>16</c:v>
                </c:pt>
                <c:pt idx="23">
                  <c:v>6</c:v>
                </c:pt>
                <c:pt idx="24">
                  <c:v>40</c:v>
                </c:pt>
                <c:pt idx="25">
                  <c:v>8</c:v>
                </c:pt>
                <c:pt idx="26">
                  <c:v>2</c:v>
                </c:pt>
                <c:pt idx="28" formatCode="0">
                  <c:v>4</c:v>
                </c:pt>
                <c:pt idx="29" formatCode="0">
                  <c:v>5</c:v>
                </c:pt>
                <c:pt idx="30" formatCode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77A-459F-8D65-38550B63D7B7}"/>
            </c:ext>
          </c:extLst>
        </c:ser>
        <c:ser>
          <c:idx val="3"/>
          <c:order val="3"/>
          <c:tx>
            <c:strRef>
              <c:f>'Table No.  of slicks'!$A$7</c:f>
              <c:strCache>
                <c:ptCount val="1"/>
                <c:pt idx="0">
                  <c:v>Germany</c:v>
                </c:pt>
              </c:strCache>
            </c:strRef>
          </c:tx>
          <c:invertIfNegative val="0"/>
          <c:cat>
            <c:numRef>
              <c:f>'Table No.  of slicks'!$B$3:$AF$3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'Table No.  of slicks'!$B$7:$AF$7</c:f>
              <c:numCache>
                <c:formatCode>General</c:formatCode>
                <c:ptCount val="31"/>
                <c:pt idx="0">
                  <c:v>130</c:v>
                </c:pt>
                <c:pt idx="1">
                  <c:v>51</c:v>
                </c:pt>
                <c:pt idx="2">
                  <c:v>135</c:v>
                </c:pt>
                <c:pt idx="3">
                  <c:v>99</c:v>
                </c:pt>
                <c:pt idx="4">
                  <c:v>122</c:v>
                </c:pt>
                <c:pt idx="5">
                  <c:v>98</c:v>
                </c:pt>
                <c:pt idx="6">
                  <c:v>121</c:v>
                </c:pt>
                <c:pt idx="7">
                  <c:v>125</c:v>
                </c:pt>
                <c:pt idx="8">
                  <c:v>120</c:v>
                </c:pt>
                <c:pt idx="9">
                  <c:v>118</c:v>
                </c:pt>
                <c:pt idx="10">
                  <c:v>120</c:v>
                </c:pt>
                <c:pt idx="11">
                  <c:v>93</c:v>
                </c:pt>
                <c:pt idx="12">
                  <c:v>94</c:v>
                </c:pt>
                <c:pt idx="13">
                  <c:v>53</c:v>
                </c:pt>
                <c:pt idx="14">
                  <c:v>110</c:v>
                </c:pt>
                <c:pt idx="15">
                  <c:v>56</c:v>
                </c:pt>
                <c:pt idx="16">
                  <c:v>92</c:v>
                </c:pt>
                <c:pt idx="17">
                  <c:v>54</c:v>
                </c:pt>
                <c:pt idx="18">
                  <c:v>54</c:v>
                </c:pt>
                <c:pt idx="19">
                  <c:v>36</c:v>
                </c:pt>
                <c:pt idx="20">
                  <c:v>38</c:v>
                </c:pt>
                <c:pt idx="21">
                  <c:v>26</c:v>
                </c:pt>
                <c:pt idx="22">
                  <c:v>32</c:v>
                </c:pt>
                <c:pt idx="23">
                  <c:v>31</c:v>
                </c:pt>
                <c:pt idx="24">
                  <c:v>39</c:v>
                </c:pt>
                <c:pt idx="25">
                  <c:v>24</c:v>
                </c:pt>
                <c:pt idx="26">
                  <c:v>11</c:v>
                </c:pt>
                <c:pt idx="27">
                  <c:v>10</c:v>
                </c:pt>
                <c:pt idx="28" formatCode="0">
                  <c:v>4</c:v>
                </c:pt>
                <c:pt idx="29" formatCode="0">
                  <c:v>3</c:v>
                </c:pt>
                <c:pt idx="30" formatCode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77A-459F-8D65-38550B63D7B7}"/>
            </c:ext>
          </c:extLst>
        </c:ser>
        <c:ser>
          <c:idx val="8"/>
          <c:order val="4"/>
          <c:tx>
            <c:strRef>
              <c:f>'Table No.  of slicks'!$A$8</c:f>
              <c:strCache>
                <c:ptCount val="1"/>
                <c:pt idx="0">
                  <c:v>Ireland</c:v>
                </c:pt>
              </c:strCache>
            </c:strRef>
          </c:tx>
          <c:invertIfNegative val="0"/>
          <c:cat>
            <c:numRef>
              <c:f>'Table No.  of slicks'!$B$3:$AF$3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'Table No.  of slicks'!$B$8:$AF$8</c:f>
              <c:numCache>
                <c:formatCode>General</c:formatCode>
                <c:ptCount val="31"/>
                <c:pt idx="24">
                  <c:v>1</c:v>
                </c:pt>
                <c:pt idx="25">
                  <c:v>0</c:v>
                </c:pt>
                <c:pt idx="26">
                  <c:v>0</c:v>
                </c:pt>
                <c:pt idx="28" formatCode="0">
                  <c:v>5</c:v>
                </c:pt>
                <c:pt idx="29" formatCode="0">
                  <c:v>6</c:v>
                </c:pt>
                <c:pt idx="30" formatCode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77A-459F-8D65-38550B63D7B7}"/>
            </c:ext>
          </c:extLst>
        </c:ser>
        <c:ser>
          <c:idx val="4"/>
          <c:order val="5"/>
          <c:tx>
            <c:strRef>
              <c:f>'Table No.  of slicks'!$A$9</c:f>
              <c:strCache>
                <c:ptCount val="1"/>
                <c:pt idx="0">
                  <c:v>Netherlands</c:v>
                </c:pt>
              </c:strCache>
            </c:strRef>
          </c:tx>
          <c:invertIfNegative val="0"/>
          <c:cat>
            <c:numRef>
              <c:f>'Table No.  of slicks'!$B$3:$AF$3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'Table No.  of slicks'!$B$9:$AF$9</c:f>
              <c:numCache>
                <c:formatCode>General</c:formatCode>
                <c:ptCount val="31"/>
                <c:pt idx="0">
                  <c:v>362</c:v>
                </c:pt>
                <c:pt idx="1">
                  <c:v>273</c:v>
                </c:pt>
                <c:pt idx="2">
                  <c:v>288</c:v>
                </c:pt>
                <c:pt idx="3">
                  <c:v>279</c:v>
                </c:pt>
                <c:pt idx="4">
                  <c:v>283</c:v>
                </c:pt>
                <c:pt idx="5">
                  <c:v>238</c:v>
                </c:pt>
                <c:pt idx="6">
                  <c:v>247</c:v>
                </c:pt>
                <c:pt idx="7">
                  <c:v>771</c:v>
                </c:pt>
                <c:pt idx="8">
                  <c:v>458</c:v>
                </c:pt>
                <c:pt idx="9">
                  <c:v>450</c:v>
                </c:pt>
                <c:pt idx="10">
                  <c:v>187</c:v>
                </c:pt>
                <c:pt idx="11">
                  <c:v>266</c:v>
                </c:pt>
                <c:pt idx="12">
                  <c:v>130</c:v>
                </c:pt>
                <c:pt idx="13">
                  <c:v>290</c:v>
                </c:pt>
                <c:pt idx="14">
                  <c:v>174</c:v>
                </c:pt>
                <c:pt idx="15">
                  <c:v>156</c:v>
                </c:pt>
                <c:pt idx="16">
                  <c:v>177</c:v>
                </c:pt>
                <c:pt idx="17">
                  <c:v>127</c:v>
                </c:pt>
                <c:pt idx="18">
                  <c:v>169</c:v>
                </c:pt>
                <c:pt idx="19">
                  <c:v>189</c:v>
                </c:pt>
                <c:pt idx="20">
                  <c:v>155</c:v>
                </c:pt>
                <c:pt idx="21">
                  <c:v>163</c:v>
                </c:pt>
                <c:pt idx="22">
                  <c:v>72</c:v>
                </c:pt>
                <c:pt idx="23">
                  <c:v>132</c:v>
                </c:pt>
                <c:pt idx="24">
                  <c:v>148</c:v>
                </c:pt>
                <c:pt idx="25">
                  <c:v>151</c:v>
                </c:pt>
                <c:pt idx="26">
                  <c:v>16</c:v>
                </c:pt>
                <c:pt idx="27">
                  <c:v>10</c:v>
                </c:pt>
                <c:pt idx="28" formatCode="0">
                  <c:v>37</c:v>
                </c:pt>
                <c:pt idx="29" formatCode="0">
                  <c:v>16</c:v>
                </c:pt>
                <c:pt idx="30" formatCode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77A-459F-8D65-38550B63D7B7}"/>
            </c:ext>
          </c:extLst>
        </c:ser>
        <c:ser>
          <c:idx val="5"/>
          <c:order val="6"/>
          <c:tx>
            <c:strRef>
              <c:f>'Table No.  of slicks'!$A$10</c:f>
              <c:strCache>
                <c:ptCount val="1"/>
                <c:pt idx="0">
                  <c:v>Norway</c:v>
                </c:pt>
              </c:strCache>
            </c:strRef>
          </c:tx>
          <c:invertIfNegative val="0"/>
          <c:cat>
            <c:numRef>
              <c:f>'Table No.  of slicks'!$B$3:$AF$3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'Table No.  of slicks'!$B$10:$AF$10</c:f>
              <c:numCache>
                <c:formatCode>General</c:formatCode>
                <c:ptCount val="31"/>
                <c:pt idx="0">
                  <c:v>80</c:v>
                </c:pt>
                <c:pt idx="1">
                  <c:v>66</c:v>
                </c:pt>
                <c:pt idx="2">
                  <c:v>98</c:v>
                </c:pt>
                <c:pt idx="3">
                  <c:v>113</c:v>
                </c:pt>
                <c:pt idx="4">
                  <c:v>80</c:v>
                </c:pt>
                <c:pt idx="5">
                  <c:v>72</c:v>
                </c:pt>
                <c:pt idx="6">
                  <c:v>93</c:v>
                </c:pt>
                <c:pt idx="7">
                  <c:v>60</c:v>
                </c:pt>
                <c:pt idx="8">
                  <c:v>72</c:v>
                </c:pt>
                <c:pt idx="9">
                  <c:v>65</c:v>
                </c:pt>
                <c:pt idx="10">
                  <c:v>46</c:v>
                </c:pt>
                <c:pt idx="11">
                  <c:v>64</c:v>
                </c:pt>
                <c:pt idx="12">
                  <c:v>55</c:v>
                </c:pt>
                <c:pt idx="13">
                  <c:v>23</c:v>
                </c:pt>
                <c:pt idx="14">
                  <c:v>67</c:v>
                </c:pt>
                <c:pt idx="15">
                  <c:v>14</c:v>
                </c:pt>
                <c:pt idx="16">
                  <c:v>19</c:v>
                </c:pt>
                <c:pt idx="17">
                  <c:v>25</c:v>
                </c:pt>
                <c:pt idx="18">
                  <c:v>14</c:v>
                </c:pt>
                <c:pt idx="19">
                  <c:v>21</c:v>
                </c:pt>
                <c:pt idx="20">
                  <c:v>13</c:v>
                </c:pt>
                <c:pt idx="21">
                  <c:v>48</c:v>
                </c:pt>
                <c:pt idx="22">
                  <c:v>26</c:v>
                </c:pt>
                <c:pt idx="23">
                  <c:v>46</c:v>
                </c:pt>
                <c:pt idx="24">
                  <c:v>22</c:v>
                </c:pt>
                <c:pt idx="25">
                  <c:v>25</c:v>
                </c:pt>
                <c:pt idx="26">
                  <c:v>18</c:v>
                </c:pt>
                <c:pt idx="27">
                  <c:v>20</c:v>
                </c:pt>
                <c:pt idx="28" formatCode="0">
                  <c:v>19</c:v>
                </c:pt>
                <c:pt idx="29" formatCode="0">
                  <c:v>10</c:v>
                </c:pt>
                <c:pt idx="30" formatCode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77A-459F-8D65-38550B63D7B7}"/>
            </c:ext>
          </c:extLst>
        </c:ser>
        <c:ser>
          <c:idx val="6"/>
          <c:order val="7"/>
          <c:tx>
            <c:strRef>
              <c:f>'Table No.  of slicks'!$A$12</c:f>
              <c:strCache>
                <c:ptCount val="1"/>
                <c:pt idx="0">
                  <c:v>Sweden</c:v>
                </c:pt>
              </c:strCache>
            </c:strRef>
          </c:tx>
          <c:invertIfNegative val="0"/>
          <c:cat>
            <c:numRef>
              <c:f>'Table No.  of slicks'!$B$3:$AF$3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'Table No.  of slicks'!$B$12:$AF$12</c:f>
              <c:numCache>
                <c:formatCode>General</c:formatCode>
                <c:ptCount val="31"/>
                <c:pt idx="0">
                  <c:v>26</c:v>
                </c:pt>
                <c:pt idx="1">
                  <c:v>15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  <c:pt idx="5">
                  <c:v>16</c:v>
                </c:pt>
                <c:pt idx="6">
                  <c:v>21</c:v>
                </c:pt>
                <c:pt idx="7">
                  <c:v>14</c:v>
                </c:pt>
                <c:pt idx="8">
                  <c:v>31</c:v>
                </c:pt>
                <c:pt idx="9">
                  <c:v>36</c:v>
                </c:pt>
                <c:pt idx="10">
                  <c:v>8</c:v>
                </c:pt>
                <c:pt idx="11">
                  <c:v>15</c:v>
                </c:pt>
                <c:pt idx="12">
                  <c:v>15</c:v>
                </c:pt>
                <c:pt idx="13">
                  <c:v>9</c:v>
                </c:pt>
                <c:pt idx="14">
                  <c:v>10</c:v>
                </c:pt>
                <c:pt idx="15">
                  <c:v>15</c:v>
                </c:pt>
                <c:pt idx="16">
                  <c:v>10</c:v>
                </c:pt>
                <c:pt idx="17">
                  <c:v>3</c:v>
                </c:pt>
                <c:pt idx="18">
                  <c:v>6</c:v>
                </c:pt>
                <c:pt idx="19">
                  <c:v>5</c:v>
                </c:pt>
                <c:pt idx="20">
                  <c:v>5</c:v>
                </c:pt>
                <c:pt idx="21">
                  <c:v>4</c:v>
                </c:pt>
                <c:pt idx="22">
                  <c:v>6</c:v>
                </c:pt>
                <c:pt idx="23">
                  <c:v>23</c:v>
                </c:pt>
                <c:pt idx="24">
                  <c:v>14</c:v>
                </c:pt>
                <c:pt idx="25">
                  <c:v>17</c:v>
                </c:pt>
                <c:pt idx="26">
                  <c:v>8</c:v>
                </c:pt>
                <c:pt idx="27">
                  <c:v>10</c:v>
                </c:pt>
                <c:pt idx="28" formatCode="0">
                  <c:v>12</c:v>
                </c:pt>
                <c:pt idx="29" formatCode="0">
                  <c:v>4</c:v>
                </c:pt>
                <c:pt idx="30" formatCode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77A-459F-8D65-38550B63D7B7}"/>
            </c:ext>
          </c:extLst>
        </c:ser>
        <c:ser>
          <c:idx val="7"/>
          <c:order val="8"/>
          <c:tx>
            <c:strRef>
              <c:f>'Table No.  of slicks'!$A$13</c:f>
              <c:strCache>
                <c:ptCount val="1"/>
                <c:pt idx="0">
                  <c:v>UK</c:v>
                </c:pt>
              </c:strCache>
            </c:strRef>
          </c:tx>
          <c:invertIfNegative val="0"/>
          <c:cat>
            <c:numRef>
              <c:f>'Table No.  of slicks'!$B$3:$AF$3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'Table No.  of slicks'!$B$13:$AF$13</c:f>
              <c:numCache>
                <c:formatCode>General</c:formatCode>
                <c:ptCount val="31"/>
                <c:pt idx="0">
                  <c:v>180</c:v>
                </c:pt>
                <c:pt idx="1">
                  <c:v>135</c:v>
                </c:pt>
                <c:pt idx="2">
                  <c:v>191</c:v>
                </c:pt>
                <c:pt idx="3">
                  <c:v>180</c:v>
                </c:pt>
                <c:pt idx="4">
                  <c:v>147</c:v>
                </c:pt>
                <c:pt idx="5">
                  <c:v>176</c:v>
                </c:pt>
                <c:pt idx="6">
                  <c:v>108</c:v>
                </c:pt>
                <c:pt idx="7">
                  <c:v>89</c:v>
                </c:pt>
                <c:pt idx="8">
                  <c:v>69</c:v>
                </c:pt>
                <c:pt idx="9">
                  <c:v>58</c:v>
                </c:pt>
                <c:pt idx="10">
                  <c:v>75</c:v>
                </c:pt>
                <c:pt idx="11">
                  <c:v>54</c:v>
                </c:pt>
                <c:pt idx="12">
                  <c:v>66</c:v>
                </c:pt>
                <c:pt idx="13">
                  <c:v>39</c:v>
                </c:pt>
                <c:pt idx="14">
                  <c:v>53</c:v>
                </c:pt>
                <c:pt idx="15">
                  <c:v>41</c:v>
                </c:pt>
                <c:pt idx="16">
                  <c:v>26</c:v>
                </c:pt>
                <c:pt idx="17">
                  <c:v>87</c:v>
                </c:pt>
                <c:pt idx="18">
                  <c:v>82</c:v>
                </c:pt>
                <c:pt idx="19">
                  <c:v>41</c:v>
                </c:pt>
                <c:pt idx="20">
                  <c:v>14</c:v>
                </c:pt>
                <c:pt idx="21">
                  <c:v>52</c:v>
                </c:pt>
                <c:pt idx="22">
                  <c:v>5</c:v>
                </c:pt>
                <c:pt idx="23">
                  <c:v>7</c:v>
                </c:pt>
                <c:pt idx="24">
                  <c:v>3</c:v>
                </c:pt>
                <c:pt idx="25">
                  <c:v>10</c:v>
                </c:pt>
                <c:pt idx="26">
                  <c:v>4</c:v>
                </c:pt>
                <c:pt idx="27">
                  <c:v>5</c:v>
                </c:pt>
                <c:pt idx="28" formatCode="0">
                  <c:v>14</c:v>
                </c:pt>
                <c:pt idx="29" formatCode="0">
                  <c:v>9</c:v>
                </c:pt>
                <c:pt idx="30" formatCode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77A-459F-8D65-38550B63D7B7}"/>
            </c:ext>
          </c:extLst>
        </c:ser>
        <c:ser>
          <c:idx val="9"/>
          <c:order val="9"/>
          <c:tx>
            <c:strRef>
              <c:f>'Table No.  of slicks'!$A$11</c:f>
              <c:strCache>
                <c:ptCount val="1"/>
                <c:pt idx="0">
                  <c:v>Spain</c:v>
                </c:pt>
              </c:strCache>
            </c:strRef>
          </c:tx>
          <c:invertIfNegative val="0"/>
          <c:cat>
            <c:numRef>
              <c:f>'Table No.  of slicks'!$B$3:$AF$3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'Table No.  of slicks'!$B$11:$AF$11</c:f>
              <c:numCache>
                <c:formatCode>General</c:formatCode>
                <c:ptCount val="31"/>
                <c:pt idx="29" formatCode="0">
                  <c:v>13</c:v>
                </c:pt>
                <c:pt idx="30" formatCode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A5-429F-AACD-5D2C28CC16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65087360"/>
        <c:axId val="365097344"/>
      </c:barChart>
      <c:catAx>
        <c:axId val="3650873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65097344"/>
        <c:crosses val="autoZero"/>
        <c:auto val="1"/>
        <c:lblAlgn val="ctr"/>
        <c:lblOffset val="100"/>
        <c:noMultiLvlLbl val="0"/>
      </c:catAx>
      <c:valAx>
        <c:axId val="36509734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6508736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9995367301621766E-2"/>
          <c:y val="1.4759083877928826E-2"/>
          <c:w val="0.90809804858060039"/>
          <c:h val="0.87545815040232478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'Table Total flghrs &amp; obs slicks'!$E$3</c:f>
              <c:strCache>
                <c:ptCount val="1"/>
                <c:pt idx="0">
                  <c:v>Flight Hours</c:v>
                </c:pt>
              </c:strCache>
            </c:strRef>
          </c:tx>
          <c:invertIfNegative val="0"/>
          <c:cat>
            <c:numRef>
              <c:f>'Table Total flghrs &amp; obs slicks'!$A$4:$A$38</c:f>
              <c:numCache>
                <c:formatCode>General</c:formatCode>
                <c:ptCount val="35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  <c:pt idx="26">
                  <c:v>2012</c:v>
                </c:pt>
                <c:pt idx="27">
                  <c:v>2013</c:v>
                </c:pt>
                <c:pt idx="28">
                  <c:v>2014</c:v>
                </c:pt>
                <c:pt idx="29">
                  <c:v>2015</c:v>
                </c:pt>
                <c:pt idx="30">
                  <c:v>2016</c:v>
                </c:pt>
                <c:pt idx="31">
                  <c:v>2017</c:v>
                </c:pt>
                <c:pt idx="32">
                  <c:v>2018</c:v>
                </c:pt>
                <c:pt idx="33">
                  <c:v>2019</c:v>
                </c:pt>
                <c:pt idx="34">
                  <c:v>2020</c:v>
                </c:pt>
              </c:numCache>
            </c:numRef>
          </c:cat>
          <c:val>
            <c:numRef>
              <c:f>'Table Total flghrs &amp; obs slicks'!$E$4:$E$38</c:f>
              <c:numCache>
                <c:formatCode>General</c:formatCode>
                <c:ptCount val="35"/>
                <c:pt idx="0">
                  <c:v>977</c:v>
                </c:pt>
                <c:pt idx="1">
                  <c:v>1122</c:v>
                </c:pt>
                <c:pt idx="2">
                  <c:v>1599</c:v>
                </c:pt>
                <c:pt idx="3">
                  <c:v>2270</c:v>
                </c:pt>
                <c:pt idx="4">
                  <c:v>2748</c:v>
                </c:pt>
                <c:pt idx="5">
                  <c:v>2609</c:v>
                </c:pt>
                <c:pt idx="6">
                  <c:v>3219</c:v>
                </c:pt>
                <c:pt idx="7">
                  <c:v>3325</c:v>
                </c:pt>
                <c:pt idx="8">
                  <c:v>3748</c:v>
                </c:pt>
                <c:pt idx="9">
                  <c:v>3475</c:v>
                </c:pt>
                <c:pt idx="10">
                  <c:v>3682</c:v>
                </c:pt>
                <c:pt idx="11">
                  <c:v>3711</c:v>
                </c:pt>
                <c:pt idx="12" formatCode="0">
                  <c:v>4126</c:v>
                </c:pt>
                <c:pt idx="13">
                  <c:v>3842</c:v>
                </c:pt>
                <c:pt idx="14" formatCode="0.0">
                  <c:v>3751.5</c:v>
                </c:pt>
                <c:pt idx="15" formatCode="0.0">
                  <c:v>3561.15</c:v>
                </c:pt>
                <c:pt idx="16">
                  <c:v>3589.77</c:v>
                </c:pt>
                <c:pt idx="17">
                  <c:v>3563.3</c:v>
                </c:pt>
                <c:pt idx="18">
                  <c:v>4013.7</c:v>
                </c:pt>
                <c:pt idx="19">
                  <c:v>4021.04</c:v>
                </c:pt>
                <c:pt idx="20">
                  <c:v>4149.8999999999996</c:v>
                </c:pt>
                <c:pt idx="21">
                  <c:v>3637.68</c:v>
                </c:pt>
                <c:pt idx="22">
                  <c:v>4185.55</c:v>
                </c:pt>
                <c:pt idx="23">
                  <c:v>4459.8999999999996</c:v>
                </c:pt>
                <c:pt idx="24">
                  <c:v>3404.25</c:v>
                </c:pt>
                <c:pt idx="25">
                  <c:v>3703.38</c:v>
                </c:pt>
                <c:pt idx="26">
                  <c:v>3235.06</c:v>
                </c:pt>
                <c:pt idx="27">
                  <c:v>3558.38</c:v>
                </c:pt>
                <c:pt idx="28">
                  <c:v>5051.3500000000004</c:v>
                </c:pt>
                <c:pt idx="29">
                  <c:v>4106.54</c:v>
                </c:pt>
                <c:pt idx="30">
                  <c:v>4602.16</c:v>
                </c:pt>
                <c:pt idx="31" formatCode="0.00">
                  <c:v>4805.1333333333332</c:v>
                </c:pt>
                <c:pt idx="32" formatCode="0.00">
                  <c:v>4821.3999999999996</c:v>
                </c:pt>
                <c:pt idx="33" formatCode="0.00">
                  <c:v>4458.3500000000004</c:v>
                </c:pt>
                <c:pt idx="34" formatCode="0.00">
                  <c:v>4235.42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F3-430F-8677-0EFF46C20F4D}"/>
            </c:ext>
          </c:extLst>
        </c:ser>
        <c:ser>
          <c:idx val="0"/>
          <c:order val="2"/>
          <c:tx>
            <c:strRef>
              <c:f>'Table Total flghrs &amp; obs slicks'!$D$3</c:f>
              <c:strCache>
                <c:ptCount val="1"/>
                <c:pt idx="0">
                  <c:v>Oil</c:v>
                </c:pt>
              </c:strCache>
            </c:strRef>
          </c:tx>
          <c:invertIfNegative val="0"/>
          <c:cat>
            <c:numRef>
              <c:f>'Table Total flghrs &amp; obs slicks'!$A$4:$A$38</c:f>
              <c:numCache>
                <c:formatCode>General</c:formatCode>
                <c:ptCount val="35"/>
                <c:pt idx="0">
                  <c:v>1986</c:v>
                </c:pt>
                <c:pt idx="1">
                  <c:v>1987</c:v>
                </c:pt>
                <c:pt idx="2">
                  <c:v>1988</c:v>
                </c:pt>
                <c:pt idx="3">
                  <c:v>1989</c:v>
                </c:pt>
                <c:pt idx="4">
                  <c:v>1990</c:v>
                </c:pt>
                <c:pt idx="5">
                  <c:v>1991</c:v>
                </c:pt>
                <c:pt idx="6">
                  <c:v>1992</c:v>
                </c:pt>
                <c:pt idx="7">
                  <c:v>1993</c:v>
                </c:pt>
                <c:pt idx="8">
                  <c:v>1994</c:v>
                </c:pt>
                <c:pt idx="9">
                  <c:v>1995</c:v>
                </c:pt>
                <c:pt idx="10">
                  <c:v>1996</c:v>
                </c:pt>
                <c:pt idx="11">
                  <c:v>1997</c:v>
                </c:pt>
                <c:pt idx="12">
                  <c:v>1998</c:v>
                </c:pt>
                <c:pt idx="13">
                  <c:v>1999</c:v>
                </c:pt>
                <c:pt idx="14">
                  <c:v>2000</c:v>
                </c:pt>
                <c:pt idx="15">
                  <c:v>2001</c:v>
                </c:pt>
                <c:pt idx="16">
                  <c:v>2002</c:v>
                </c:pt>
                <c:pt idx="17">
                  <c:v>2003</c:v>
                </c:pt>
                <c:pt idx="18">
                  <c:v>2004</c:v>
                </c:pt>
                <c:pt idx="19">
                  <c:v>2005</c:v>
                </c:pt>
                <c:pt idx="20">
                  <c:v>2006</c:v>
                </c:pt>
                <c:pt idx="21">
                  <c:v>2007</c:v>
                </c:pt>
                <c:pt idx="22">
                  <c:v>2008</c:v>
                </c:pt>
                <c:pt idx="23">
                  <c:v>2009</c:v>
                </c:pt>
                <c:pt idx="24">
                  <c:v>2010</c:v>
                </c:pt>
                <c:pt idx="25">
                  <c:v>2011</c:v>
                </c:pt>
                <c:pt idx="26">
                  <c:v>2012</c:v>
                </c:pt>
                <c:pt idx="27">
                  <c:v>2013</c:v>
                </c:pt>
                <c:pt idx="28">
                  <c:v>2014</c:v>
                </c:pt>
                <c:pt idx="29">
                  <c:v>2015</c:v>
                </c:pt>
                <c:pt idx="30">
                  <c:v>2016</c:v>
                </c:pt>
                <c:pt idx="31">
                  <c:v>2017</c:v>
                </c:pt>
                <c:pt idx="32">
                  <c:v>2018</c:v>
                </c:pt>
                <c:pt idx="33">
                  <c:v>2019</c:v>
                </c:pt>
                <c:pt idx="34">
                  <c:v>2020</c:v>
                </c:pt>
              </c:numCache>
            </c:numRef>
          </c:cat>
          <c:val>
            <c:numRef>
              <c:f>'Table Total flghrs &amp; obs slicks'!$D$4:$D$38</c:f>
              <c:numCache>
                <c:formatCode>General</c:formatCode>
                <c:ptCount val="35"/>
                <c:pt idx="0">
                  <c:v>425</c:v>
                </c:pt>
                <c:pt idx="1">
                  <c:v>635</c:v>
                </c:pt>
                <c:pt idx="2">
                  <c:v>532</c:v>
                </c:pt>
                <c:pt idx="3">
                  <c:v>1104</c:v>
                </c:pt>
                <c:pt idx="4">
                  <c:v>933</c:v>
                </c:pt>
                <c:pt idx="5">
                  <c:v>647</c:v>
                </c:pt>
                <c:pt idx="6">
                  <c:v>805</c:v>
                </c:pt>
                <c:pt idx="7">
                  <c:v>741</c:v>
                </c:pt>
                <c:pt idx="8">
                  <c:v>736</c:v>
                </c:pt>
                <c:pt idx="9">
                  <c:v>681</c:v>
                </c:pt>
                <c:pt idx="10">
                  <c:v>650</c:v>
                </c:pt>
                <c:pt idx="11">
                  <c:v>1104</c:v>
                </c:pt>
                <c:pt idx="12">
                  <c:v>922</c:v>
                </c:pt>
                <c:pt idx="13">
                  <c:v>887</c:v>
                </c:pt>
                <c:pt idx="14">
                  <c:v>548</c:v>
                </c:pt>
                <c:pt idx="15">
                  <c:v>666</c:v>
                </c:pt>
                <c:pt idx="16">
                  <c:v>533</c:v>
                </c:pt>
                <c:pt idx="17">
                  <c:v>592</c:v>
                </c:pt>
                <c:pt idx="18">
                  <c:v>590</c:v>
                </c:pt>
                <c:pt idx="19">
                  <c:v>411</c:v>
                </c:pt>
                <c:pt idx="20">
                  <c:v>483</c:v>
                </c:pt>
                <c:pt idx="21">
                  <c:v>459</c:v>
                </c:pt>
                <c:pt idx="22">
                  <c:v>559</c:v>
                </c:pt>
                <c:pt idx="23">
                  <c:v>455</c:v>
                </c:pt>
                <c:pt idx="24">
                  <c:v>462</c:v>
                </c:pt>
                <c:pt idx="25">
                  <c:v>389</c:v>
                </c:pt>
                <c:pt idx="26">
                  <c:v>227</c:v>
                </c:pt>
                <c:pt idx="27">
                  <c:v>333</c:v>
                </c:pt>
                <c:pt idx="28">
                  <c:v>372</c:v>
                </c:pt>
                <c:pt idx="29">
                  <c:v>92</c:v>
                </c:pt>
                <c:pt idx="30">
                  <c:v>89</c:v>
                </c:pt>
                <c:pt idx="31">
                  <c:v>118</c:v>
                </c:pt>
                <c:pt idx="32" formatCode="0">
                  <c:v>135</c:v>
                </c:pt>
                <c:pt idx="33" formatCode="0">
                  <c:v>101</c:v>
                </c:pt>
                <c:pt idx="34" formatCode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DF3-430F-8677-0EFF46C20F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3753344"/>
        <c:axId val="333759616"/>
      </c:barChart>
      <c:lineChart>
        <c:grouping val="stacked"/>
        <c:varyColors val="0"/>
        <c:ser>
          <c:idx val="2"/>
          <c:order val="0"/>
          <c:tx>
            <c:strRef>
              <c:f>'Table Total flghrs &amp; obs slicks'!$H$3</c:f>
              <c:strCache>
                <c:ptCount val="1"/>
                <c:pt idx="0">
                  <c:v>Ratio: Oil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triangle"/>
            <c:size val="5"/>
            <c:spPr>
              <a:solidFill>
                <a:schemeClr val="accent3"/>
              </a:solidFill>
              <a:ln>
                <a:noFill/>
              </a:ln>
            </c:spPr>
          </c:marker>
          <c:val>
            <c:numRef>
              <c:f>'Table Total flghrs &amp; obs slicks'!$H$4:$H$38</c:f>
              <c:numCache>
                <c:formatCode>0.00</c:formatCode>
                <c:ptCount val="35"/>
                <c:pt idx="0">
                  <c:v>0.44</c:v>
                </c:pt>
                <c:pt idx="1">
                  <c:v>0.56999999999999995</c:v>
                </c:pt>
                <c:pt idx="2">
                  <c:v>0.33</c:v>
                </c:pt>
                <c:pt idx="3">
                  <c:v>0.48634361233480178</c:v>
                </c:pt>
                <c:pt idx="4">
                  <c:v>0.33951965065502182</c:v>
                </c:pt>
                <c:pt idx="5">
                  <c:v>0.24798773476427749</c:v>
                </c:pt>
                <c:pt idx="6">
                  <c:v>0.2500776638707673</c:v>
                </c:pt>
                <c:pt idx="7">
                  <c:v>0.22285714285714286</c:v>
                </c:pt>
                <c:pt idx="8">
                  <c:v>0.19637139807897544</c:v>
                </c:pt>
                <c:pt idx="9">
                  <c:v>0.19597122302158274</c:v>
                </c:pt>
                <c:pt idx="10">
                  <c:v>0.17653449212384573</c:v>
                </c:pt>
                <c:pt idx="11">
                  <c:v>0.29749393694421988</c:v>
                </c:pt>
                <c:pt idx="12">
                  <c:v>0.2234609791565681</c:v>
                </c:pt>
                <c:pt idx="13">
                  <c:v>0.23086933888599687</c:v>
                </c:pt>
                <c:pt idx="14">
                  <c:v>0.14607490337198453</c:v>
                </c:pt>
                <c:pt idx="15">
                  <c:v>0.1870182384903753</c:v>
                </c:pt>
                <c:pt idx="16">
                  <c:v>0.14847747905854694</c:v>
                </c:pt>
                <c:pt idx="17">
                  <c:v>0.16613813038475569</c:v>
                </c:pt>
                <c:pt idx="18">
                  <c:v>0.14699653686125022</c:v>
                </c:pt>
                <c:pt idx="19">
                  <c:v>0.10221236297077373</c:v>
                </c:pt>
                <c:pt idx="20">
                  <c:v>0.11638834670714958</c:v>
                </c:pt>
                <c:pt idx="21">
                  <c:v>0.12617932308504323</c:v>
                </c:pt>
                <c:pt idx="22">
                  <c:v>0.13355472996380405</c:v>
                </c:pt>
                <c:pt idx="23">
                  <c:v>0.10000224220273998</c:v>
                </c:pt>
                <c:pt idx="24">
                  <c:v>0.13160020562532129</c:v>
                </c:pt>
                <c:pt idx="25">
                  <c:v>0.10773941642499554</c:v>
                </c:pt>
                <c:pt idx="26">
                  <c:v>7.0168714026942317E-2</c:v>
                </c:pt>
                <c:pt idx="27">
                  <c:v>9.3581910869552989E-2</c:v>
                </c:pt>
                <c:pt idx="28">
                  <c:v>7.3643679412434299E-2</c:v>
                </c:pt>
                <c:pt idx="29">
                  <c:v>2.2403288413116638E-2</c:v>
                </c:pt>
                <c:pt idx="30">
                  <c:v>0.02</c:v>
                </c:pt>
                <c:pt idx="31" formatCode="General">
                  <c:v>0.02</c:v>
                </c:pt>
                <c:pt idx="32">
                  <c:v>2.9150867616193201E-2</c:v>
                </c:pt>
                <c:pt idx="33">
                  <c:v>2.8000165926909199E-2</c:v>
                </c:pt>
                <c:pt idx="34">
                  <c:v>2.2654120919174132E-2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DF3-430F-8677-0EFF46C20F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3762944"/>
        <c:axId val="333761152"/>
      </c:lineChart>
      <c:catAx>
        <c:axId val="333753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333759616"/>
        <c:crosses val="autoZero"/>
        <c:auto val="1"/>
        <c:lblAlgn val="ctr"/>
        <c:lblOffset val="100"/>
        <c:noMultiLvlLbl val="0"/>
      </c:catAx>
      <c:valAx>
        <c:axId val="33375961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333753344"/>
        <c:crosses val="autoZero"/>
        <c:crossBetween val="between"/>
      </c:valAx>
      <c:valAx>
        <c:axId val="333761152"/>
        <c:scaling>
          <c:orientation val="minMax"/>
        </c:scaling>
        <c:delete val="0"/>
        <c:axPos val="r"/>
        <c:numFmt formatCode="#,##0.0" sourceLinked="0"/>
        <c:majorTickMark val="out"/>
        <c:minorTickMark val="none"/>
        <c:tickLblPos val="nextTo"/>
        <c:crossAx val="333762944"/>
        <c:crosses val="max"/>
        <c:crossBetween val="between"/>
      </c:valAx>
      <c:catAx>
        <c:axId val="333762944"/>
        <c:scaling>
          <c:orientation val="minMax"/>
        </c:scaling>
        <c:delete val="1"/>
        <c:axPos val="b"/>
        <c:majorTickMark val="out"/>
        <c:minorTickMark val="none"/>
        <c:tickLblPos val="nextTo"/>
        <c:crossAx val="333761152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35462951256326347"/>
          <c:y val="0.91664014858697895"/>
          <c:w val="0.30491855496394882"/>
          <c:h val="5.7273409515566191E-2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9995367301621766E-2"/>
          <c:y val="1.4759083877928826E-2"/>
          <c:w val="0.83898690038647716"/>
          <c:h val="0.7687996412447955"/>
        </c:manualLayout>
      </c:layout>
      <c:lineChart>
        <c:grouping val="standard"/>
        <c:varyColors val="0"/>
        <c:ser>
          <c:idx val="2"/>
          <c:order val="0"/>
          <c:tx>
            <c:strRef>
              <c:f>'Table Total flghrs &amp; obs slicks'!$H$3</c:f>
              <c:strCache>
                <c:ptCount val="1"/>
                <c:pt idx="0">
                  <c:v>Ratio: Oil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none"/>
          </c:marker>
          <c:cat>
            <c:numRef>
              <c:f>'Table Total flghrs &amp; obs slicks'!$A$30:$A$37</c:f>
              <c:numCache>
                <c:formatCode>General</c:formatCode>
                <c:ptCount val="8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</c:numCache>
            </c:numRef>
          </c:cat>
          <c:val>
            <c:numRef>
              <c:f>'Table Total flghrs &amp; obs slicks'!$H$30:$H$37</c:f>
              <c:numCache>
                <c:formatCode>0.00</c:formatCode>
                <c:ptCount val="8"/>
                <c:pt idx="0">
                  <c:v>7.0168714026942317E-2</c:v>
                </c:pt>
                <c:pt idx="1">
                  <c:v>9.3581910869552989E-2</c:v>
                </c:pt>
                <c:pt idx="2">
                  <c:v>7.3643679412434299E-2</c:v>
                </c:pt>
                <c:pt idx="3">
                  <c:v>2.2403288413116638E-2</c:v>
                </c:pt>
                <c:pt idx="4">
                  <c:v>0.02</c:v>
                </c:pt>
                <c:pt idx="5" formatCode="General">
                  <c:v>0.02</c:v>
                </c:pt>
                <c:pt idx="6">
                  <c:v>2.9150867616193201E-2</c:v>
                </c:pt>
                <c:pt idx="7">
                  <c:v>2.8000165926909199E-2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32B-40BE-BDEE-F14B9F3AFE6D}"/>
            </c:ext>
          </c:extLst>
        </c:ser>
        <c:ser>
          <c:idx val="3"/>
          <c:order val="1"/>
          <c:tx>
            <c:strRef>
              <c:f>'Table Total flghrs &amp; obs slicks'!$F$3</c:f>
              <c:strCache>
                <c:ptCount val="1"/>
                <c:pt idx="0">
                  <c:v>Ratio: Other</c:v>
                </c:pt>
              </c:strCache>
            </c:strRef>
          </c:tx>
          <c:marker>
            <c:symbol val="none"/>
          </c:marker>
          <c:cat>
            <c:numRef>
              <c:f>'Table Total flghrs &amp; obs slicks'!$A$30:$A$37</c:f>
              <c:numCache>
                <c:formatCode>General</c:formatCode>
                <c:ptCount val="8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</c:numCache>
            </c:numRef>
          </c:cat>
          <c:val>
            <c:numRef>
              <c:f>'Table Total flghrs &amp; obs slicks'!$F$30:$F$37</c:f>
              <c:numCache>
                <c:formatCode>0.00</c:formatCode>
                <c:ptCount val="8"/>
                <c:pt idx="0">
                  <c:v>1.1746304550765673E-2</c:v>
                </c:pt>
                <c:pt idx="1">
                  <c:v>2.4449328065018351E-2</c:v>
                </c:pt>
                <c:pt idx="2">
                  <c:v>1.5837350411276194E-2</c:v>
                </c:pt>
                <c:pt idx="3">
                  <c:v>1.6925029811132052E-2</c:v>
                </c:pt>
                <c:pt idx="4" formatCode="General">
                  <c:v>0.01</c:v>
                </c:pt>
                <c:pt idx="5" formatCode="General">
                  <c:v>0.03</c:v>
                </c:pt>
                <c:pt idx="6">
                  <c:v>2.2241032329391848E-2</c:v>
                </c:pt>
                <c:pt idx="7">
                  <c:v>2.1363089559049239E-2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32B-40BE-BDEE-F14B9F3AFE6D}"/>
            </c:ext>
          </c:extLst>
        </c:ser>
        <c:ser>
          <c:idx val="0"/>
          <c:order val="2"/>
          <c:tx>
            <c:strRef>
              <c:f>'Table Total flghrs &amp; obs slicks'!$G$3</c:f>
              <c:strCache>
                <c:ptCount val="1"/>
                <c:pt idx="0">
                  <c:v>Ratio: Unknown</c:v>
                </c:pt>
              </c:strCache>
            </c:strRef>
          </c:tx>
          <c:marker>
            <c:symbol val="none"/>
          </c:marker>
          <c:cat>
            <c:numRef>
              <c:f>'Table Total flghrs &amp; obs slicks'!$A$30:$A$37</c:f>
              <c:numCache>
                <c:formatCode>General</c:formatCode>
                <c:ptCount val="8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</c:numCache>
            </c:numRef>
          </c:cat>
          <c:val>
            <c:numRef>
              <c:f>'Table Total flghrs &amp; obs slicks'!$G$30:$G$37</c:f>
              <c:numCache>
                <c:formatCode>0.00</c:formatCode>
                <c:ptCount val="8"/>
                <c:pt idx="0">
                  <c:v>9.5825116072035758E-3</c:v>
                </c:pt>
                <c:pt idx="1">
                  <c:v>3.6252451958475485E-2</c:v>
                </c:pt>
                <c:pt idx="2">
                  <c:v>2.6725528819028576E-2</c:v>
                </c:pt>
                <c:pt idx="3">
                  <c:v>3.5309530651107743E-2</c:v>
                </c:pt>
                <c:pt idx="4">
                  <c:v>0.04</c:v>
                </c:pt>
                <c:pt idx="5" formatCode="General">
                  <c:v>0.04</c:v>
                </c:pt>
                <c:pt idx="6">
                  <c:v>4.3834267600646071E-2</c:v>
                </c:pt>
                <c:pt idx="7">
                  <c:v>4.2103953208611607E-2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32B-40BE-BDEE-F14B9F3AFE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4848640"/>
        <c:axId val="364850176"/>
      </c:lineChart>
      <c:catAx>
        <c:axId val="364848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364850176"/>
        <c:crosses val="autoZero"/>
        <c:auto val="1"/>
        <c:lblAlgn val="ctr"/>
        <c:lblOffset val="100"/>
        <c:noMultiLvlLbl val="0"/>
      </c:catAx>
      <c:valAx>
        <c:axId val="364850176"/>
        <c:scaling>
          <c:orientation val="minMax"/>
        </c:scaling>
        <c:delete val="0"/>
        <c:axPos val="l"/>
        <c:numFmt formatCode="0.00" sourceLinked="1"/>
        <c:majorTickMark val="none"/>
        <c:minorTickMark val="none"/>
        <c:tickLblPos val="nextTo"/>
        <c:crossAx val="36484864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6006430658346511"/>
          <c:y val="0.28535121984644302"/>
          <c:w val="0.1108370697951796"/>
          <c:h val="9.693641591658414E-2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9995367301621766E-2"/>
          <c:y val="1.4759083877928826E-2"/>
          <c:w val="0.83898690038647716"/>
          <c:h val="0.7687996412447955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'Table Total flghrs &amp; obs slicks'!$E$3</c:f>
              <c:strCache>
                <c:ptCount val="1"/>
                <c:pt idx="0">
                  <c:v>Flight Hours</c:v>
                </c:pt>
              </c:strCache>
            </c:strRef>
          </c:tx>
          <c:invertIfNegative val="0"/>
          <c:cat>
            <c:numRef>
              <c:f>'Table Total flghrs &amp; obs slicks'!$A$44:$A$65</c:f>
              <c:numCache>
                <c:formatCode>General</c:formatCode>
                <c:ptCount val="22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</c:numCache>
            </c:numRef>
          </c:cat>
          <c:val>
            <c:numRef>
              <c:f>'Table Total flghrs &amp; obs slicks'!$F$44:$F$65</c:f>
              <c:numCache>
                <c:formatCode>General</c:formatCode>
                <c:ptCount val="22"/>
                <c:pt idx="0">
                  <c:v>81.3</c:v>
                </c:pt>
                <c:pt idx="1">
                  <c:v>84.3</c:v>
                </c:pt>
                <c:pt idx="2">
                  <c:v>63.68</c:v>
                </c:pt>
                <c:pt idx="3">
                  <c:v>81.819999999999993</c:v>
                </c:pt>
                <c:pt idx="4">
                  <c:v>50.08</c:v>
                </c:pt>
                <c:pt idx="5">
                  <c:v>82.67</c:v>
                </c:pt>
                <c:pt idx="6">
                  <c:v>50.71</c:v>
                </c:pt>
                <c:pt idx="7">
                  <c:v>73.11</c:v>
                </c:pt>
                <c:pt idx="8">
                  <c:v>38.270000000000003</c:v>
                </c:pt>
                <c:pt idx="9">
                  <c:v>56.39</c:v>
                </c:pt>
                <c:pt idx="10">
                  <c:v>85.45</c:v>
                </c:pt>
                <c:pt idx="11">
                  <c:v>82.19</c:v>
                </c:pt>
                <c:pt idx="12">
                  <c:v>34.630000000000003</c:v>
                </c:pt>
                <c:pt idx="13">
                  <c:v>48.082999999999998</c:v>
                </c:pt>
                <c:pt idx="14">
                  <c:v>65.082999999999998</c:v>
                </c:pt>
                <c:pt idx="15">
                  <c:v>99.3</c:v>
                </c:pt>
                <c:pt idx="16">
                  <c:v>42.6</c:v>
                </c:pt>
                <c:pt idx="17">
                  <c:v>86.75</c:v>
                </c:pt>
                <c:pt idx="18" formatCode="0.00">
                  <c:v>101.95</c:v>
                </c:pt>
                <c:pt idx="19" formatCode="0.00">
                  <c:v>97.83</c:v>
                </c:pt>
                <c:pt idx="20" formatCode="0.00">
                  <c:v>89</c:v>
                </c:pt>
                <c:pt idx="21" formatCode="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55-4DB0-8194-5BE3C5402057}"/>
            </c:ext>
          </c:extLst>
        </c:ser>
        <c:ser>
          <c:idx val="0"/>
          <c:order val="2"/>
          <c:tx>
            <c:strRef>
              <c:f>'Table Total flghrs &amp; obs slicks'!$E$43</c:f>
              <c:strCache>
                <c:ptCount val="1"/>
                <c:pt idx="0">
                  <c:v>Detections</c:v>
                </c:pt>
              </c:strCache>
            </c:strRef>
          </c:tx>
          <c:invertIfNegative val="0"/>
          <c:cat>
            <c:numRef>
              <c:f>'Table Total flghrs &amp; obs slicks'!$A$44:$A$65</c:f>
              <c:numCache>
                <c:formatCode>General</c:formatCode>
                <c:ptCount val="22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</c:numCache>
            </c:numRef>
          </c:cat>
          <c:val>
            <c:numRef>
              <c:f>'Table Total flghrs &amp; obs slicks'!$E$44:$E$65</c:f>
              <c:numCache>
                <c:formatCode>General</c:formatCode>
                <c:ptCount val="22"/>
                <c:pt idx="0">
                  <c:v>34</c:v>
                </c:pt>
                <c:pt idx="1">
                  <c:v>59</c:v>
                </c:pt>
                <c:pt idx="2">
                  <c:v>60</c:v>
                </c:pt>
                <c:pt idx="3">
                  <c:v>33</c:v>
                </c:pt>
                <c:pt idx="4">
                  <c:v>23</c:v>
                </c:pt>
                <c:pt idx="5">
                  <c:v>50</c:v>
                </c:pt>
                <c:pt idx="6">
                  <c:v>17</c:v>
                </c:pt>
                <c:pt idx="7">
                  <c:v>28</c:v>
                </c:pt>
                <c:pt idx="8">
                  <c:v>24</c:v>
                </c:pt>
                <c:pt idx="9">
                  <c:v>37</c:v>
                </c:pt>
                <c:pt idx="10">
                  <c:v>35</c:v>
                </c:pt>
                <c:pt idx="11">
                  <c:v>46</c:v>
                </c:pt>
                <c:pt idx="12">
                  <c:v>10</c:v>
                </c:pt>
                <c:pt idx="13">
                  <c:v>1</c:v>
                </c:pt>
                <c:pt idx="14">
                  <c:v>5</c:v>
                </c:pt>
                <c:pt idx="15">
                  <c:v>64</c:v>
                </c:pt>
                <c:pt idx="16">
                  <c:v>4</c:v>
                </c:pt>
                <c:pt idx="17">
                  <c:v>20</c:v>
                </c:pt>
                <c:pt idx="18">
                  <c:v>56</c:v>
                </c:pt>
                <c:pt idx="19">
                  <c:v>47</c:v>
                </c:pt>
                <c:pt idx="20">
                  <c:v>43</c:v>
                </c:pt>
                <c:pt idx="2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E55-4DB0-8194-5BE3C54020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4894848"/>
        <c:axId val="364970752"/>
      </c:barChart>
      <c:lineChart>
        <c:grouping val="stacked"/>
        <c:varyColors val="0"/>
        <c:ser>
          <c:idx val="2"/>
          <c:order val="0"/>
          <c:tx>
            <c:strRef>
              <c:f>'Table Total flghrs &amp; obs slicks'!$J$43</c:f>
              <c:strCache>
                <c:ptCount val="1"/>
                <c:pt idx="0">
                  <c:v>Ratio: Detections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triangle"/>
            <c:size val="5"/>
            <c:spPr>
              <a:solidFill>
                <a:schemeClr val="accent3"/>
              </a:solidFill>
              <a:ln>
                <a:noFill/>
              </a:ln>
            </c:spPr>
          </c:marker>
          <c:val>
            <c:numRef>
              <c:f>'Table Total flghrs &amp; obs slicks'!$J$44:$J$65</c:f>
              <c:numCache>
                <c:formatCode>0.00</c:formatCode>
                <c:ptCount val="22"/>
                <c:pt idx="0">
                  <c:v>0.41820418204182042</c:v>
                </c:pt>
                <c:pt idx="1">
                  <c:v>0.69988137603795975</c:v>
                </c:pt>
                <c:pt idx="2">
                  <c:v>0.94221105527638194</c:v>
                </c:pt>
                <c:pt idx="3">
                  <c:v>0.40332437056954296</c:v>
                </c:pt>
                <c:pt idx="4">
                  <c:v>0.45926517571884984</c:v>
                </c:pt>
                <c:pt idx="5">
                  <c:v>0.604814322003145</c:v>
                </c:pt>
                <c:pt idx="6">
                  <c:v>0.33523959771248274</c:v>
                </c:pt>
                <c:pt idx="7">
                  <c:v>0.38298454383805225</c:v>
                </c:pt>
                <c:pt idx="8">
                  <c:v>0.62712307290305713</c:v>
                </c:pt>
                <c:pt idx="9">
                  <c:v>0.65614470650824619</c:v>
                </c:pt>
                <c:pt idx="10">
                  <c:v>0.40959625511995318</c:v>
                </c:pt>
                <c:pt idx="11">
                  <c:v>0.55967879304051593</c:v>
                </c:pt>
                <c:pt idx="12">
                  <c:v>0.28876696505919719</c:v>
                </c:pt>
                <c:pt idx="13">
                  <c:v>2.0797371212278769E-2</c:v>
                </c:pt>
                <c:pt idx="14">
                  <c:v>7.6824977336631683E-2</c:v>
                </c:pt>
                <c:pt idx="15">
                  <c:v>0.64451158106747231</c:v>
                </c:pt>
                <c:pt idx="16">
                  <c:v>9.3896713615023469E-2</c:v>
                </c:pt>
                <c:pt idx="17">
                  <c:v>0.23054755043227665</c:v>
                </c:pt>
                <c:pt idx="18">
                  <c:v>0.54928886709171165</c:v>
                </c:pt>
                <c:pt idx="19">
                  <c:v>0.48042522743534705</c:v>
                </c:pt>
                <c:pt idx="20">
                  <c:v>0.48314606741573035</c:v>
                </c:pt>
                <c:pt idx="2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E55-4DB0-8194-5BE3C54020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4974080"/>
        <c:axId val="364972288"/>
      </c:lineChart>
      <c:catAx>
        <c:axId val="364894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364970752"/>
        <c:crosses val="autoZero"/>
        <c:auto val="1"/>
        <c:lblAlgn val="ctr"/>
        <c:lblOffset val="100"/>
        <c:noMultiLvlLbl val="0"/>
      </c:catAx>
      <c:valAx>
        <c:axId val="36497075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364894848"/>
        <c:crosses val="autoZero"/>
        <c:crossBetween val="between"/>
      </c:valAx>
      <c:valAx>
        <c:axId val="364972288"/>
        <c:scaling>
          <c:orientation val="minMax"/>
        </c:scaling>
        <c:delete val="0"/>
        <c:axPos val="r"/>
        <c:numFmt formatCode="#,##0.0" sourceLinked="0"/>
        <c:majorTickMark val="out"/>
        <c:minorTickMark val="none"/>
        <c:tickLblPos val="nextTo"/>
        <c:crossAx val="364974080"/>
        <c:crosses val="max"/>
        <c:crossBetween val="between"/>
      </c:valAx>
      <c:catAx>
        <c:axId val="364974080"/>
        <c:scaling>
          <c:orientation val="minMax"/>
        </c:scaling>
        <c:delete val="1"/>
        <c:axPos val="b"/>
        <c:majorTickMark val="out"/>
        <c:minorTickMark val="none"/>
        <c:tickLblPos val="nextTo"/>
        <c:crossAx val="364972288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41682952216146307"/>
          <c:y val="0.82998013838908391"/>
          <c:w val="0.10679993751734808"/>
          <c:h val="0.15580585527831281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Tdh Flight Hrs vs Installation</a:t>
            </a:r>
            <a:r>
              <a:rPr lang="en-GB" baseline="0"/>
              <a:t> Detections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'Table Total flghrs &amp; obs slicks'!$A$44:$A$65</c:f>
              <c:numCache>
                <c:formatCode>General</c:formatCode>
                <c:ptCount val="22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</c:numCache>
            </c:numRef>
          </c:cat>
          <c:val>
            <c:numRef>
              <c:f>'Table Total flghrs &amp; obs slicks'!$F$44:$F$65</c:f>
              <c:numCache>
                <c:formatCode>General</c:formatCode>
                <c:ptCount val="22"/>
                <c:pt idx="0">
                  <c:v>81.3</c:v>
                </c:pt>
                <c:pt idx="1">
                  <c:v>84.3</c:v>
                </c:pt>
                <c:pt idx="2">
                  <c:v>63.68</c:v>
                </c:pt>
                <c:pt idx="3">
                  <c:v>81.819999999999993</c:v>
                </c:pt>
                <c:pt idx="4">
                  <c:v>50.08</c:v>
                </c:pt>
                <c:pt idx="5">
                  <c:v>82.67</c:v>
                </c:pt>
                <c:pt idx="6">
                  <c:v>50.71</c:v>
                </c:pt>
                <c:pt idx="7">
                  <c:v>73.11</c:v>
                </c:pt>
                <c:pt idx="8">
                  <c:v>38.270000000000003</c:v>
                </c:pt>
                <c:pt idx="9">
                  <c:v>56.39</c:v>
                </c:pt>
                <c:pt idx="10">
                  <c:v>85.45</c:v>
                </c:pt>
                <c:pt idx="11">
                  <c:v>82.19</c:v>
                </c:pt>
                <c:pt idx="12">
                  <c:v>34.630000000000003</c:v>
                </c:pt>
                <c:pt idx="13">
                  <c:v>48.082999999999998</c:v>
                </c:pt>
                <c:pt idx="14">
                  <c:v>65.082999999999998</c:v>
                </c:pt>
                <c:pt idx="15">
                  <c:v>99.3</c:v>
                </c:pt>
                <c:pt idx="16">
                  <c:v>42.6</c:v>
                </c:pt>
                <c:pt idx="17">
                  <c:v>86.75</c:v>
                </c:pt>
                <c:pt idx="18" formatCode="0.00">
                  <c:v>101.95</c:v>
                </c:pt>
                <c:pt idx="19" formatCode="0.00">
                  <c:v>97.83</c:v>
                </c:pt>
                <c:pt idx="20" formatCode="0.00">
                  <c:v>89</c:v>
                </c:pt>
                <c:pt idx="21" formatCode="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D07-40A1-A8C4-27483CE06723}"/>
            </c:ext>
          </c:extLst>
        </c:ser>
        <c:ser>
          <c:idx val="0"/>
          <c:order val="1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'Table Total flghrs &amp; obs slicks'!$A$44:$A$65</c:f>
              <c:numCache>
                <c:formatCode>General</c:formatCode>
                <c:ptCount val="22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</c:numCache>
            </c:numRef>
          </c:cat>
          <c:val>
            <c:numRef>
              <c:f>'Table Total flghrs &amp; obs slicks'!$B$74:$B$95</c:f>
              <c:numCache>
                <c:formatCode>General</c:formatCode>
                <c:ptCount val="22"/>
                <c:pt idx="0">
                  <c:v>23</c:v>
                </c:pt>
                <c:pt idx="1">
                  <c:v>49</c:v>
                </c:pt>
                <c:pt idx="2">
                  <c:v>52</c:v>
                </c:pt>
                <c:pt idx="3">
                  <c:v>23</c:v>
                </c:pt>
                <c:pt idx="4">
                  <c:v>6</c:v>
                </c:pt>
                <c:pt idx="5">
                  <c:v>40</c:v>
                </c:pt>
                <c:pt idx="6">
                  <c:v>3</c:v>
                </c:pt>
                <c:pt idx="7">
                  <c:v>7</c:v>
                </c:pt>
                <c:pt idx="8">
                  <c:v>4</c:v>
                </c:pt>
                <c:pt idx="9">
                  <c:v>26</c:v>
                </c:pt>
                <c:pt idx="10">
                  <c:v>27</c:v>
                </c:pt>
                <c:pt idx="11">
                  <c:v>40</c:v>
                </c:pt>
                <c:pt idx="12">
                  <c:v>1</c:v>
                </c:pt>
                <c:pt idx="13">
                  <c:v>4</c:v>
                </c:pt>
                <c:pt idx="14">
                  <c:v>21</c:v>
                </c:pt>
                <c:pt idx="15">
                  <c:v>50</c:v>
                </c:pt>
                <c:pt idx="16">
                  <c:v>4</c:v>
                </c:pt>
                <c:pt idx="17">
                  <c:v>14</c:v>
                </c:pt>
                <c:pt idx="18">
                  <c:v>48</c:v>
                </c:pt>
                <c:pt idx="19">
                  <c:v>31</c:v>
                </c:pt>
                <c:pt idx="20">
                  <c:v>33</c:v>
                </c:pt>
                <c:pt idx="2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07-40A1-A8C4-27483CE067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898999872"/>
        <c:axId val="464525872"/>
      </c:barChart>
      <c:lineChart>
        <c:grouping val="standard"/>
        <c:varyColors val="0"/>
        <c:ser>
          <c:idx val="2"/>
          <c:order val="2"/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'Table Total flghrs &amp; obs slicks'!$F$74:$F$95</c:f>
              <c:numCache>
                <c:formatCode>General</c:formatCode>
                <c:ptCount val="22"/>
                <c:pt idx="0">
                  <c:v>0.28290282902829028</c:v>
                </c:pt>
                <c:pt idx="1">
                  <c:v>0.58125741399762754</c:v>
                </c:pt>
                <c:pt idx="2">
                  <c:v>0.81658291457286436</c:v>
                </c:pt>
                <c:pt idx="3">
                  <c:v>0.28110486433634813</c:v>
                </c:pt>
                <c:pt idx="4">
                  <c:v>0.11980830670926518</c:v>
                </c:pt>
                <c:pt idx="5">
                  <c:v>0.48385145760251602</c:v>
                </c:pt>
                <c:pt idx="6">
                  <c:v>5.9159929008085192E-2</c:v>
                </c:pt>
                <c:pt idx="7">
                  <c:v>9.5746135959513062E-2</c:v>
                </c:pt>
                <c:pt idx="8">
                  <c:v>0.10452051215050953</c:v>
                </c:pt>
                <c:pt idx="9">
                  <c:v>0.4610746586274162</c:v>
                </c:pt>
                <c:pt idx="10">
                  <c:v>0.31597425394967815</c:v>
                </c:pt>
                <c:pt idx="11">
                  <c:v>0.48667721133957903</c:v>
                </c:pt>
                <c:pt idx="12">
                  <c:v>2.887669650591972E-2</c:v>
                </c:pt>
                <c:pt idx="13">
                  <c:v>8.3189484849115078E-2</c:v>
                </c:pt>
                <c:pt idx="14">
                  <c:v>0.32266490481385307</c:v>
                </c:pt>
                <c:pt idx="15">
                  <c:v>0.50352467270896273</c:v>
                </c:pt>
                <c:pt idx="16">
                  <c:v>9.3896713615023469E-2</c:v>
                </c:pt>
                <c:pt idx="17">
                  <c:v>0.16138328530259366</c:v>
                </c:pt>
                <c:pt idx="18">
                  <c:v>0.47081902893575278</c:v>
                </c:pt>
                <c:pt idx="19">
                  <c:v>0.31687621384033526</c:v>
                </c:pt>
                <c:pt idx="20">
                  <c:v>0.3707865168539326</c:v>
                </c:pt>
                <c:pt idx="2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D07-40A1-A8C4-27483CE067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8985072"/>
        <c:axId val="596419440"/>
      </c:lineChart>
      <c:catAx>
        <c:axId val="898999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64525872"/>
        <c:crosses val="autoZero"/>
        <c:auto val="1"/>
        <c:lblAlgn val="ctr"/>
        <c:lblOffset val="100"/>
        <c:noMultiLvlLbl val="0"/>
      </c:catAx>
      <c:valAx>
        <c:axId val="464525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98999872"/>
        <c:crosses val="autoZero"/>
        <c:crossBetween val="between"/>
      </c:valAx>
      <c:valAx>
        <c:axId val="596419440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98985072"/>
        <c:crosses val="max"/>
        <c:crossBetween val="between"/>
      </c:valAx>
      <c:catAx>
        <c:axId val="898985072"/>
        <c:scaling>
          <c:orientation val="minMax"/>
        </c:scaling>
        <c:delete val="1"/>
        <c:axPos val="b"/>
        <c:majorTickMark val="out"/>
        <c:minorTickMark val="none"/>
        <c:tickLblPos val="nextTo"/>
        <c:crossAx val="59641944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'Table Total flghrs &amp; obs slicks'!$B$3</c:f>
              <c:strCache>
                <c:ptCount val="1"/>
                <c:pt idx="0">
                  <c:v>Other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'Table Total flghrs &amp; obs slicks'!$A$30:$A$38</c:f>
              <c:numCache>
                <c:formatCode>General</c:formatCode>
                <c:ptCount val="9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</c:numCache>
            </c:numRef>
          </c:cat>
          <c:val>
            <c:numRef>
              <c:f>'Table Total flghrs &amp; obs slicks'!$B$30:$B$38</c:f>
              <c:numCache>
                <c:formatCode>General</c:formatCode>
                <c:ptCount val="9"/>
                <c:pt idx="0">
                  <c:v>38</c:v>
                </c:pt>
                <c:pt idx="1">
                  <c:v>87</c:v>
                </c:pt>
                <c:pt idx="2">
                  <c:v>80</c:v>
                </c:pt>
                <c:pt idx="3">
                  <c:v>66</c:v>
                </c:pt>
                <c:pt idx="4">
                  <c:v>66</c:v>
                </c:pt>
                <c:pt idx="5">
                  <c:v>111</c:v>
                </c:pt>
                <c:pt idx="6">
                  <c:v>103</c:v>
                </c:pt>
                <c:pt idx="7">
                  <c:v>102</c:v>
                </c:pt>
                <c:pt idx="8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924-4CE9-81B3-AFB2E4007034}"/>
            </c:ext>
          </c:extLst>
        </c:ser>
        <c:ser>
          <c:idx val="1"/>
          <c:order val="1"/>
          <c:tx>
            <c:strRef>
              <c:f>'Table Total flghrs &amp; obs slicks'!$C$3</c:f>
              <c:strCache>
                <c:ptCount val="1"/>
                <c:pt idx="0">
                  <c:v>Unknown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'Table Total flghrs &amp; obs slicks'!$A$30:$A$38</c:f>
              <c:numCache>
                <c:formatCode>General</c:formatCode>
                <c:ptCount val="9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</c:numCache>
            </c:numRef>
          </c:cat>
          <c:val>
            <c:numRef>
              <c:f>'Table Total flghrs &amp; obs slicks'!$C$30:$C$38</c:f>
              <c:numCache>
                <c:formatCode>General</c:formatCode>
                <c:ptCount val="9"/>
                <c:pt idx="0">
                  <c:v>31</c:v>
                </c:pt>
                <c:pt idx="1">
                  <c:v>129</c:v>
                </c:pt>
                <c:pt idx="2">
                  <c:v>135</c:v>
                </c:pt>
                <c:pt idx="3">
                  <c:v>145</c:v>
                </c:pt>
                <c:pt idx="4">
                  <c:v>198</c:v>
                </c:pt>
                <c:pt idx="5">
                  <c:v>145</c:v>
                </c:pt>
                <c:pt idx="6">
                  <c:v>203</c:v>
                </c:pt>
                <c:pt idx="7">
                  <c:v>119</c:v>
                </c:pt>
                <c:pt idx="8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24-4CE9-81B3-AFB2E4007034}"/>
            </c:ext>
          </c:extLst>
        </c:ser>
        <c:ser>
          <c:idx val="2"/>
          <c:order val="2"/>
          <c:tx>
            <c:strRef>
              <c:f>'Table Total flghrs &amp; obs slicks'!$D$3</c:f>
              <c:strCache>
                <c:ptCount val="1"/>
                <c:pt idx="0">
                  <c:v>Oil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'Table Total flghrs &amp; obs slicks'!$A$30:$A$38</c:f>
              <c:numCache>
                <c:formatCode>General</c:formatCode>
                <c:ptCount val="9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</c:numCache>
            </c:numRef>
          </c:cat>
          <c:val>
            <c:numRef>
              <c:f>'Table Total flghrs &amp; obs slicks'!$D$30:$D$38</c:f>
              <c:numCache>
                <c:formatCode>General</c:formatCode>
                <c:ptCount val="9"/>
                <c:pt idx="0">
                  <c:v>227</c:v>
                </c:pt>
                <c:pt idx="1">
                  <c:v>333</c:v>
                </c:pt>
                <c:pt idx="2">
                  <c:v>372</c:v>
                </c:pt>
                <c:pt idx="3">
                  <c:v>92</c:v>
                </c:pt>
                <c:pt idx="4">
                  <c:v>89</c:v>
                </c:pt>
                <c:pt idx="5">
                  <c:v>118</c:v>
                </c:pt>
                <c:pt idx="6" formatCode="0">
                  <c:v>135</c:v>
                </c:pt>
                <c:pt idx="7" formatCode="0">
                  <c:v>101</c:v>
                </c:pt>
                <c:pt idx="8" formatCode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924-4CE9-81B3-AFB2E40070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15330703"/>
        <c:axId val="915333199"/>
      </c:lineChart>
      <c:catAx>
        <c:axId val="9153307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5333199"/>
        <c:crosses val="autoZero"/>
        <c:auto val="1"/>
        <c:lblAlgn val="ctr"/>
        <c:lblOffset val="100"/>
        <c:noMultiLvlLbl val="0"/>
      </c:catAx>
      <c:valAx>
        <c:axId val="91533319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53307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5" Type="http://schemas.openxmlformats.org/officeDocument/2006/relationships/chart" Target="../charts/chart7.xml"/><Relationship Id="rId4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161925</xdr:colOff>
      <xdr:row>17</xdr:row>
      <xdr:rowOff>114300</xdr:rowOff>
    </xdr:from>
    <xdr:to>
      <xdr:col>29</xdr:col>
      <xdr:colOff>247650</xdr:colOff>
      <xdr:row>62</xdr:row>
      <xdr:rowOff>76200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267819</xdr:colOff>
      <xdr:row>15</xdr:row>
      <xdr:rowOff>101692</xdr:rowOff>
    </xdr:from>
    <xdr:to>
      <xdr:col>24</xdr:col>
      <xdr:colOff>62752</xdr:colOff>
      <xdr:row>58</xdr:row>
      <xdr:rowOff>135030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523874</xdr:colOff>
      <xdr:row>2</xdr:row>
      <xdr:rowOff>95251</xdr:rowOff>
    </xdr:from>
    <xdr:to>
      <xdr:col>28</xdr:col>
      <xdr:colOff>542925</xdr:colOff>
      <xdr:row>50</xdr:row>
      <xdr:rowOff>142875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30</xdr:col>
      <xdr:colOff>76200</xdr:colOff>
      <xdr:row>1</xdr:row>
      <xdr:rowOff>60512</xdr:rowOff>
    </xdr:from>
    <xdr:to>
      <xdr:col>48</xdr:col>
      <xdr:colOff>95251</xdr:colOff>
      <xdr:row>50</xdr:row>
      <xdr:rowOff>31935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590550</xdr:colOff>
      <xdr:row>51</xdr:row>
      <xdr:rowOff>114300</xdr:rowOff>
    </xdr:from>
    <xdr:to>
      <xdr:col>29</xdr:col>
      <xdr:colOff>1</xdr:colOff>
      <xdr:row>101</xdr:row>
      <xdr:rowOff>81643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40148</xdr:colOff>
      <xdr:row>102</xdr:row>
      <xdr:rowOff>147360</xdr:rowOff>
    </xdr:from>
    <xdr:to>
      <xdr:col>29</xdr:col>
      <xdr:colOff>12096</xdr:colOff>
      <xdr:row>145</xdr:row>
      <xdr:rowOff>98652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C3FA9FF-C492-42E0-87E9-E8AA91E5EB9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</xdr:col>
      <xdr:colOff>190500</xdr:colOff>
      <xdr:row>24</xdr:row>
      <xdr:rowOff>36739</xdr:rowOff>
    </xdr:from>
    <xdr:to>
      <xdr:col>19</xdr:col>
      <xdr:colOff>476250</xdr:colOff>
      <xdr:row>41</xdr:row>
      <xdr:rowOff>4082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99CFC0EF-11FD-4CDF-AF17-1C5A3ED2821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90000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xmlns:mc="http://schemas.openxmlformats.org/markup-compatibility/2006" val="4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90000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 cap="flat" cmpd="sng" algn="ctr">
              <a:solidFill>
                <a:srgbClr xmlns:mc="http://schemas.openxmlformats.org/markup-compatibility/2006" val="4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27"/>
  <sheetViews>
    <sheetView zoomScaleNormal="100" workbookViewId="0">
      <pane xSplit="1" topLeftCell="L1" activePane="topRight" state="frozen"/>
      <selection pane="topRight" activeCell="AF16" sqref="AF16"/>
    </sheetView>
  </sheetViews>
  <sheetFormatPr defaultRowHeight="12.75" x14ac:dyDescent="0.2"/>
  <cols>
    <col min="1" max="1" width="10.85546875" customWidth="1"/>
    <col min="2" max="19" width="9.28515625" bestFit="1" customWidth="1"/>
    <col min="20" max="21" width="9.5703125" bestFit="1" customWidth="1"/>
    <col min="22" max="22" width="9.28515625" bestFit="1" customWidth="1"/>
    <col min="30" max="30" width="9.140625" customWidth="1"/>
    <col min="31" max="31" width="10.140625" customWidth="1"/>
    <col min="32" max="32" width="10.7109375" customWidth="1"/>
  </cols>
  <sheetData>
    <row r="1" spans="1:32" x14ac:dyDescent="0.2">
      <c r="A1" s="8" t="s">
        <v>128</v>
      </c>
    </row>
    <row r="3" spans="1:32" s="1" customFormat="1" x14ac:dyDescent="0.2">
      <c r="A3" s="1" t="s">
        <v>20</v>
      </c>
      <c r="B3" s="1">
        <v>1990</v>
      </c>
      <c r="C3" s="1">
        <v>1991</v>
      </c>
      <c r="D3" s="1">
        <v>1992</v>
      </c>
      <c r="E3" s="1">
        <v>1993</v>
      </c>
      <c r="F3" s="1">
        <v>1994</v>
      </c>
      <c r="G3" s="1">
        <v>1995</v>
      </c>
      <c r="H3" s="1">
        <v>1996</v>
      </c>
      <c r="I3" s="1">
        <v>1997</v>
      </c>
      <c r="J3" s="1">
        <v>1998</v>
      </c>
      <c r="K3" s="1">
        <v>1999</v>
      </c>
      <c r="L3" s="1">
        <v>2000</v>
      </c>
      <c r="M3" s="1">
        <v>2001</v>
      </c>
      <c r="N3" s="1">
        <v>2002</v>
      </c>
      <c r="O3" s="1">
        <v>2003</v>
      </c>
      <c r="P3" s="1">
        <v>2004</v>
      </c>
      <c r="Q3" s="1">
        <v>2005</v>
      </c>
      <c r="R3" s="1">
        <v>2006</v>
      </c>
      <c r="S3" s="1">
        <v>2007</v>
      </c>
      <c r="T3" s="1">
        <v>2008</v>
      </c>
      <c r="U3" s="1">
        <v>2009</v>
      </c>
      <c r="V3" s="1">
        <v>2010</v>
      </c>
      <c r="W3" s="1">
        <v>2011</v>
      </c>
      <c r="X3" s="1">
        <v>2012</v>
      </c>
      <c r="Y3" s="1">
        <v>2013</v>
      </c>
      <c r="Z3" s="1">
        <v>2014</v>
      </c>
      <c r="AA3" s="1">
        <v>2015</v>
      </c>
      <c r="AB3" s="1">
        <v>2016</v>
      </c>
      <c r="AC3" s="1">
        <v>2017</v>
      </c>
      <c r="AD3" s="1">
        <v>2018</v>
      </c>
      <c r="AE3" s="1">
        <v>2019</v>
      </c>
      <c r="AF3" s="1">
        <v>2020</v>
      </c>
    </row>
    <row r="4" spans="1:32" s="1" customFormat="1" x14ac:dyDescent="0.2"/>
    <row r="5" spans="1:32" x14ac:dyDescent="0.2">
      <c r="A5" s="8" t="s">
        <v>9</v>
      </c>
      <c r="B5" s="6">
        <v>0</v>
      </c>
      <c r="C5" s="6">
        <v>3.125</v>
      </c>
      <c r="D5" s="6">
        <v>7.875</v>
      </c>
      <c r="E5" s="6">
        <v>8.9166666666666661</v>
      </c>
      <c r="F5" s="6">
        <v>8.625</v>
      </c>
      <c r="G5" s="6">
        <v>8.5833333333333339</v>
      </c>
      <c r="H5" s="6">
        <v>9.2916666666666661</v>
      </c>
      <c r="I5" s="6">
        <v>9.1666666666666661</v>
      </c>
      <c r="J5" s="6">
        <v>10.366666666666667</v>
      </c>
      <c r="K5" s="6">
        <v>10.066666666666666</v>
      </c>
      <c r="L5" s="6">
        <v>5.7625000000000002</v>
      </c>
      <c r="M5" s="6">
        <v>6.7104166666666671</v>
      </c>
      <c r="N5" s="6">
        <v>5.8833333333333329</v>
      </c>
      <c r="O5" s="6">
        <v>8.6458333333333339</v>
      </c>
      <c r="P5" s="6">
        <v>10.665972222222221</v>
      </c>
      <c r="Q5" s="6">
        <v>3.1875</v>
      </c>
      <c r="R5" s="6">
        <v>5.989583333333333</v>
      </c>
      <c r="S5" s="6">
        <v>9.5805555555555557</v>
      </c>
      <c r="T5" s="6">
        <v>10.127777777777778</v>
      </c>
      <c r="U5" s="6">
        <v>8.0423611111111111</v>
      </c>
      <c r="V5" s="6">
        <v>10.506944444444445</v>
      </c>
      <c r="W5" s="6">
        <v>6.4826388888888893</v>
      </c>
      <c r="X5" s="6">
        <v>7.3381944444444445</v>
      </c>
      <c r="Y5" s="6">
        <v>7.2361111111111107</v>
      </c>
      <c r="Z5" s="6">
        <v>10.194444444444445</v>
      </c>
      <c r="AA5" s="6">
        <v>9.5833333333333339</v>
      </c>
      <c r="AB5" s="6">
        <v>11.375</v>
      </c>
      <c r="AC5" s="6">
        <v>8.59375</v>
      </c>
      <c r="AD5" s="6">
        <v>7.6388888888888893</v>
      </c>
      <c r="AE5" s="6">
        <v>8.21875</v>
      </c>
      <c r="AF5" s="6">
        <v>6.2708333333333339</v>
      </c>
    </row>
    <row r="6" spans="1:32" x14ac:dyDescent="0.2">
      <c r="A6" t="s">
        <v>10</v>
      </c>
      <c r="B6" s="6">
        <v>12.166666666666666</v>
      </c>
      <c r="C6" s="6">
        <v>3.9583333333333335</v>
      </c>
      <c r="D6" s="6">
        <v>5.083333333333333</v>
      </c>
      <c r="E6" s="6">
        <v>5.875</v>
      </c>
      <c r="F6" s="6">
        <v>2.125</v>
      </c>
      <c r="G6" s="6">
        <v>2.9583333333333335</v>
      </c>
      <c r="H6" s="6">
        <v>3.5833333333333335</v>
      </c>
      <c r="I6" s="6">
        <v>4.25</v>
      </c>
      <c r="J6" s="6">
        <v>9.6749999999999989</v>
      </c>
      <c r="K6" s="6">
        <v>7.520833333333333</v>
      </c>
      <c r="L6" s="6">
        <v>9.625</v>
      </c>
      <c r="M6" s="6">
        <v>10.666666666666666</v>
      </c>
      <c r="N6" s="6">
        <v>12.083333333333334</v>
      </c>
      <c r="O6" s="6">
        <v>8.9590277777777789</v>
      </c>
      <c r="P6" s="6">
        <v>8.4909722222222221</v>
      </c>
      <c r="Q6" s="6">
        <v>9.7604166666666661</v>
      </c>
      <c r="R6" s="6">
        <v>7.219444444444445</v>
      </c>
      <c r="S6" s="6">
        <v>9.0361111111111114</v>
      </c>
      <c r="T6" s="6">
        <v>18.762499999999999</v>
      </c>
      <c r="U6" s="6">
        <v>10.440277777777778</v>
      </c>
      <c r="V6" s="6">
        <v>11.947222222222223</v>
      </c>
      <c r="W6" s="6">
        <v>6.5916666666666668</v>
      </c>
      <c r="X6" s="6">
        <v>7.5819444444444448</v>
      </c>
      <c r="Y6" s="6">
        <v>7.7104166666666671</v>
      </c>
      <c r="Z6" s="6">
        <v>8.3284722222222225</v>
      </c>
      <c r="AA6" s="6">
        <v>7.052777777777778</v>
      </c>
      <c r="AB6" s="6">
        <v>6.698611111111112</v>
      </c>
      <c r="AC6" s="6">
        <v>11.377777777777778</v>
      </c>
      <c r="AD6" s="6">
        <v>11.313888888888888</v>
      </c>
      <c r="AE6" s="6">
        <v>10.575000000000001</v>
      </c>
      <c r="AF6" s="6">
        <v>12.37638888888889</v>
      </c>
    </row>
    <row r="7" spans="1:32" x14ac:dyDescent="0.2">
      <c r="A7" s="8" t="s">
        <v>11</v>
      </c>
      <c r="B7" s="6"/>
      <c r="C7" s="6"/>
      <c r="D7" s="6"/>
      <c r="E7" s="6"/>
      <c r="F7" s="6">
        <v>6.208333333333333</v>
      </c>
      <c r="G7" s="6">
        <v>9.25</v>
      </c>
      <c r="H7" s="6">
        <v>19.375</v>
      </c>
      <c r="I7" s="6">
        <v>16.625</v>
      </c>
      <c r="J7" s="6">
        <v>17.954166666666666</v>
      </c>
      <c r="K7" s="6">
        <v>6.8083333333333336</v>
      </c>
      <c r="L7" s="6">
        <v>20.641666666666666</v>
      </c>
      <c r="M7" s="6">
        <v>22.016666666666666</v>
      </c>
      <c r="N7" s="6">
        <v>20.504166666666666</v>
      </c>
      <c r="O7" s="6">
        <v>21.349999999999998</v>
      </c>
      <c r="P7" s="6">
        <v>28.991666666666664</v>
      </c>
      <c r="Q7" s="6">
        <v>31.087500000000002</v>
      </c>
      <c r="R7" s="6">
        <v>32.458333333333336</v>
      </c>
      <c r="S7" s="6">
        <v>29.392361111111111</v>
      </c>
      <c r="T7" s="6">
        <v>29.391666666666666</v>
      </c>
      <c r="U7" s="6">
        <v>40.875</v>
      </c>
      <c r="V7" s="6">
        <v>32.162500000000001</v>
      </c>
      <c r="W7" s="6">
        <v>38.75</v>
      </c>
      <c r="X7" s="6">
        <v>26.5625</v>
      </c>
      <c r="Y7" s="6">
        <v>43.291666666666664</v>
      </c>
      <c r="Z7" s="6">
        <v>57.555555555555557</v>
      </c>
      <c r="AA7" s="6">
        <v>11.666666666666666</v>
      </c>
      <c r="AB7" s="6">
        <v>37.75</v>
      </c>
      <c r="AC7" s="6">
        <v>9.1666666666666661</v>
      </c>
      <c r="AD7" s="6">
        <v>10.416666666666666</v>
      </c>
      <c r="AE7" s="6">
        <v>3.3333333333333335</v>
      </c>
      <c r="AF7" s="6">
        <v>0</v>
      </c>
    </row>
    <row r="8" spans="1:32" x14ac:dyDescent="0.2">
      <c r="A8" s="8" t="s">
        <v>12</v>
      </c>
      <c r="B8" s="6">
        <v>18</v>
      </c>
      <c r="C8" s="6">
        <v>16.333333333333332</v>
      </c>
      <c r="D8" s="6">
        <v>27.25</v>
      </c>
      <c r="E8" s="6">
        <v>20.333333333333332</v>
      </c>
      <c r="F8" s="6">
        <v>26.208333333333332</v>
      </c>
      <c r="G8" s="6">
        <v>29.458333333333332</v>
      </c>
      <c r="H8" s="6">
        <v>32.541666666666664</v>
      </c>
      <c r="I8" s="6">
        <v>32.708333333333336</v>
      </c>
      <c r="J8" s="6">
        <v>35.425000000000004</v>
      </c>
      <c r="K8" s="6">
        <v>41.699999999999996</v>
      </c>
      <c r="L8" s="6">
        <v>41.291666666666664</v>
      </c>
      <c r="M8" s="6">
        <v>37.708333333333336</v>
      </c>
      <c r="N8" s="6">
        <v>37.699999999999996</v>
      </c>
      <c r="O8" s="6">
        <v>27.673611111111111</v>
      </c>
      <c r="P8" s="6">
        <v>34.298611111111107</v>
      </c>
      <c r="Q8" s="6">
        <v>38.576388888888893</v>
      </c>
      <c r="R8" s="6">
        <v>43.011111111111113</v>
      </c>
      <c r="S8" s="6">
        <v>39.175000000000004</v>
      </c>
      <c r="T8" s="6">
        <v>36.293749999999996</v>
      </c>
      <c r="U8" s="6">
        <v>39.479166666666664</v>
      </c>
      <c r="V8" s="6">
        <v>33.125694444444441</v>
      </c>
      <c r="W8" s="6">
        <v>34.604166666666671</v>
      </c>
      <c r="X8" s="6">
        <v>39.481944444444444</v>
      </c>
      <c r="Y8" s="6">
        <v>27.120833333333334</v>
      </c>
      <c r="Z8" s="6">
        <v>33.223611111111111</v>
      </c>
      <c r="AA8" s="6">
        <v>33.674305555555556</v>
      </c>
      <c r="AB8" s="6">
        <v>36.848611111111111</v>
      </c>
      <c r="AC8" s="6">
        <v>37.548611111111107</v>
      </c>
      <c r="AD8" s="6">
        <v>44.540972222222223</v>
      </c>
      <c r="AE8" s="6">
        <v>36.072222222222223</v>
      </c>
      <c r="AF8" s="6">
        <v>24.954861111111111</v>
      </c>
    </row>
    <row r="9" spans="1:32" x14ac:dyDescent="0.2">
      <c r="A9" s="8" t="s">
        <v>28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>
        <v>34.779166666666669</v>
      </c>
      <c r="AA9" s="6">
        <v>45.959722222222219</v>
      </c>
      <c r="AB9" s="6">
        <v>28.458333333333332</v>
      </c>
      <c r="AC9" s="6">
        <v>25.583333333333332</v>
      </c>
      <c r="AD9" s="6">
        <v>41.875</v>
      </c>
      <c r="AE9" s="6">
        <v>19.715277777777779</v>
      </c>
      <c r="AF9" s="6">
        <v>28.896180555555556</v>
      </c>
    </row>
    <row r="10" spans="1:32" x14ac:dyDescent="0.2">
      <c r="A10" t="s">
        <v>13</v>
      </c>
      <c r="B10" s="6">
        <v>27</v>
      </c>
      <c r="C10" s="6">
        <v>29.291666666666668</v>
      </c>
      <c r="D10" s="6">
        <v>33.958333333333336</v>
      </c>
      <c r="E10" s="6">
        <v>30.041666666666668</v>
      </c>
      <c r="F10" s="6">
        <v>39.541666666666664</v>
      </c>
      <c r="G10" s="6">
        <v>34.125</v>
      </c>
      <c r="H10" s="6">
        <v>37.375</v>
      </c>
      <c r="I10" s="6">
        <v>40.416666666666664</v>
      </c>
      <c r="J10" s="6">
        <v>30.587500000000002</v>
      </c>
      <c r="K10" s="7">
        <v>27.083333333333332</v>
      </c>
      <c r="L10" s="6">
        <v>31.854166666666668</v>
      </c>
      <c r="M10" s="6">
        <v>23.527777777777775</v>
      </c>
      <c r="N10" s="6">
        <v>20.470833333333335</v>
      </c>
      <c r="O10" s="6">
        <v>20.430555555555554</v>
      </c>
      <c r="P10" s="6">
        <v>25.929166666666664</v>
      </c>
      <c r="Q10" s="6">
        <v>28.333333333333332</v>
      </c>
      <c r="R10" s="6">
        <v>32.533333333333331</v>
      </c>
      <c r="S10" s="6">
        <v>24.804166666666664</v>
      </c>
      <c r="T10" s="6">
        <v>34.636111111111113</v>
      </c>
      <c r="U10" s="6">
        <v>37.788194444444443</v>
      </c>
      <c r="V10" s="6">
        <v>34.496527777777779</v>
      </c>
      <c r="W10" s="6">
        <v>33.30972222222222</v>
      </c>
      <c r="X10" s="6">
        <v>20.112500000000001</v>
      </c>
      <c r="Y10" s="6">
        <v>32.09097222222222</v>
      </c>
      <c r="Z10" s="6">
        <v>34.027777777777779</v>
      </c>
      <c r="AA10" s="6">
        <v>34.583333333333336</v>
      </c>
      <c r="AB10" s="6">
        <v>44.572916666666664</v>
      </c>
      <c r="AC10" s="6">
        <v>47.62638888888889</v>
      </c>
      <c r="AD10" s="6">
        <v>53.378472222222221</v>
      </c>
      <c r="AE10" s="6">
        <v>50.430555555555557</v>
      </c>
      <c r="AF10" s="6">
        <v>53.850694444444443</v>
      </c>
    </row>
    <row r="11" spans="1:32" x14ac:dyDescent="0.2">
      <c r="A11" s="8" t="s">
        <v>14</v>
      </c>
      <c r="B11" s="6">
        <v>30.708333333333332</v>
      </c>
      <c r="C11" s="6">
        <v>29.625</v>
      </c>
      <c r="D11" s="6">
        <v>28.375</v>
      </c>
      <c r="E11" s="6">
        <v>40.333333333333336</v>
      </c>
      <c r="F11" s="6">
        <v>37.791666666666664</v>
      </c>
      <c r="G11" s="6">
        <v>17.625</v>
      </c>
      <c r="H11" s="6">
        <v>16.125</v>
      </c>
      <c r="I11" s="6">
        <v>20.291666666666668</v>
      </c>
      <c r="J11" s="6">
        <v>22.7</v>
      </c>
      <c r="K11" s="6">
        <v>23.229166666666668</v>
      </c>
      <c r="L11" s="6">
        <v>16.383333333333333</v>
      </c>
      <c r="M11" s="6">
        <v>17.006944444444446</v>
      </c>
      <c r="N11" s="6">
        <v>24.958333333333332</v>
      </c>
      <c r="O11" s="6">
        <v>16.641666666666666</v>
      </c>
      <c r="P11" s="6">
        <v>19.413194444444446</v>
      </c>
      <c r="Q11" s="6">
        <v>16.534722222222221</v>
      </c>
      <c r="R11" s="6">
        <v>16.145833333333332</v>
      </c>
      <c r="S11" s="6">
        <v>16.208333333333332</v>
      </c>
      <c r="T11" s="7">
        <v>9.5833333333333339</v>
      </c>
      <c r="U11" s="6">
        <v>14.809027777777779</v>
      </c>
      <c r="V11" s="6">
        <v>8.6666666666666661</v>
      </c>
      <c r="W11" s="6">
        <v>19.166666666666668</v>
      </c>
      <c r="X11" s="6">
        <v>23.291666666666668</v>
      </c>
      <c r="Y11" s="6">
        <v>20.375</v>
      </c>
      <c r="Z11" s="6">
        <v>18.875</v>
      </c>
      <c r="AA11" s="6">
        <v>12.666666666666666</v>
      </c>
      <c r="AB11" s="6">
        <v>12.229166666666668</v>
      </c>
      <c r="AC11" s="6">
        <v>14.791666666666666</v>
      </c>
      <c r="AD11" s="6">
        <v>19.970138888888886</v>
      </c>
      <c r="AE11" s="6">
        <v>22.423611111111111</v>
      </c>
      <c r="AF11" s="6">
        <v>15.738888888888891</v>
      </c>
    </row>
    <row r="12" spans="1:32" x14ac:dyDescent="0.2">
      <c r="A12" s="8" t="s">
        <v>21</v>
      </c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7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>
        <v>21.458333333333332</v>
      </c>
      <c r="AF12" s="6">
        <v>7.958333333333333</v>
      </c>
    </row>
    <row r="13" spans="1:32" x14ac:dyDescent="0.2">
      <c r="A13" s="8" t="s">
        <v>15</v>
      </c>
      <c r="B13" s="6">
        <v>3.5416666666666665</v>
      </c>
      <c r="C13" s="6">
        <v>3.2083333333333335</v>
      </c>
      <c r="D13" s="6">
        <v>4.875</v>
      </c>
      <c r="E13" s="6">
        <v>4.625</v>
      </c>
      <c r="F13" s="6">
        <v>7.583333333333333</v>
      </c>
      <c r="G13" s="6">
        <v>6.666666666666667</v>
      </c>
      <c r="H13" s="6">
        <v>6.708333333333333</v>
      </c>
      <c r="I13" s="6">
        <v>7.875</v>
      </c>
      <c r="J13" s="6">
        <v>10.166666666666666</v>
      </c>
      <c r="K13" s="6">
        <v>12.516666666666666</v>
      </c>
      <c r="L13" s="6">
        <v>3.8000000000000003</v>
      </c>
      <c r="M13" s="6">
        <v>4.3277777777777775</v>
      </c>
      <c r="N13" s="6">
        <v>6.1833333333333336</v>
      </c>
      <c r="O13" s="6">
        <v>8.1458333333333339</v>
      </c>
      <c r="P13" s="6">
        <v>11.029166666666667</v>
      </c>
      <c r="Q13" s="6">
        <v>12.731250000000001</v>
      </c>
      <c r="R13" s="6">
        <v>9.6791666666666671</v>
      </c>
      <c r="S13" s="6">
        <v>3.3333333333333335</v>
      </c>
      <c r="T13" s="6">
        <v>7.416666666666667</v>
      </c>
      <c r="U13" s="6">
        <v>7.083333333333333</v>
      </c>
      <c r="V13" s="6">
        <v>9.7916666666666661</v>
      </c>
      <c r="W13" s="6">
        <v>14.125</v>
      </c>
      <c r="X13" s="6">
        <v>7.875</v>
      </c>
      <c r="Y13" s="6">
        <v>8.9166666666666661</v>
      </c>
      <c r="Z13" s="6">
        <v>9.9965277777777768</v>
      </c>
      <c r="AA13" s="6">
        <v>10.166666666666666</v>
      </c>
      <c r="AB13" s="6">
        <v>9.9951388888888886</v>
      </c>
      <c r="AC13" s="6">
        <v>9.874305555555555</v>
      </c>
      <c r="AD13" s="6">
        <v>7.927777777777778</v>
      </c>
      <c r="AE13" s="6">
        <v>7.384722222222222</v>
      </c>
      <c r="AF13" s="6">
        <v>6.7520833333333332</v>
      </c>
    </row>
    <row r="14" spans="1:32" x14ac:dyDescent="0.2">
      <c r="A14" t="s">
        <v>2</v>
      </c>
      <c r="B14" s="6">
        <v>23.083333333333332</v>
      </c>
      <c r="C14" s="6">
        <v>22.833333333333332</v>
      </c>
      <c r="D14" s="6">
        <v>26.5</v>
      </c>
      <c r="E14" s="6">
        <v>28.208333333333332</v>
      </c>
      <c r="F14" s="6">
        <v>28.125</v>
      </c>
      <c r="G14" s="6">
        <v>36.166666666666664</v>
      </c>
      <c r="H14" s="6">
        <v>40.875</v>
      </c>
      <c r="I14" s="6">
        <v>35.75</v>
      </c>
      <c r="J14" s="6">
        <v>35.041666666666664</v>
      </c>
      <c r="K14" s="6">
        <v>31.166666666666668</v>
      </c>
      <c r="L14" s="6">
        <v>26.958333333333332</v>
      </c>
      <c r="M14" s="6">
        <v>26.416666666666668</v>
      </c>
      <c r="N14" s="6">
        <v>21.791666666666668</v>
      </c>
      <c r="O14" s="6">
        <v>36.625</v>
      </c>
      <c r="P14" s="6">
        <v>28.416666666666668</v>
      </c>
      <c r="Q14" s="6">
        <v>27.333333333333332</v>
      </c>
      <c r="R14" s="6">
        <v>25.875</v>
      </c>
      <c r="S14" s="6">
        <v>20.036111111111111</v>
      </c>
      <c r="T14" s="6">
        <v>28.1875</v>
      </c>
      <c r="U14" s="6">
        <v>27.3125</v>
      </c>
      <c r="V14" s="6">
        <v>29.552777777777777</v>
      </c>
      <c r="W14" s="6">
        <v>30.326388888888889</v>
      </c>
      <c r="X14" s="9">
        <v>2.5520833333333335</v>
      </c>
      <c r="Y14" s="6">
        <v>1.5347222222222223</v>
      </c>
      <c r="Z14" s="6">
        <v>3.5020833333333337</v>
      </c>
      <c r="AA14" s="6">
        <v>5.7673611111111107</v>
      </c>
      <c r="AB14" s="6">
        <v>3.8333333333333335</v>
      </c>
      <c r="AC14" s="6">
        <v>5.6527777777777777</v>
      </c>
      <c r="AD14" s="6">
        <v>3.8298611111111116</v>
      </c>
      <c r="AE14" s="6">
        <v>5.8611111111111116</v>
      </c>
      <c r="AF14" s="6">
        <v>16.15625</v>
      </c>
    </row>
    <row r="15" spans="1:32" x14ac:dyDescent="0.2">
      <c r="A15" s="8" t="s">
        <v>129</v>
      </c>
      <c r="B15" s="6">
        <f t="shared" ref="B15:K15" si="0">SUM(B5:B14)</f>
        <v>114.5</v>
      </c>
      <c r="C15" s="6">
        <f t="shared" si="0"/>
        <v>108.37499999999999</v>
      </c>
      <c r="D15" s="6">
        <f t="shared" si="0"/>
        <v>133.91666666666666</v>
      </c>
      <c r="E15" s="6">
        <f t="shared" si="0"/>
        <v>138.33333333333334</v>
      </c>
      <c r="F15" s="6">
        <f t="shared" si="0"/>
        <v>156.20833333333334</v>
      </c>
      <c r="G15" s="6">
        <f t="shared" si="0"/>
        <v>144.83333333333334</v>
      </c>
      <c r="H15" s="6">
        <f t="shared" si="0"/>
        <v>165.875</v>
      </c>
      <c r="I15" s="6">
        <f t="shared" si="0"/>
        <v>167.08333333333331</v>
      </c>
      <c r="J15" s="6">
        <f t="shared" si="0"/>
        <v>171.91666666666666</v>
      </c>
      <c r="K15" s="6">
        <f t="shared" si="0"/>
        <v>160.09166666666667</v>
      </c>
      <c r="L15" s="6">
        <f t="shared" ref="L15" si="1">SUM(L5:L14)</f>
        <v>156.31666666666669</v>
      </c>
      <c r="M15" s="6">
        <f>SUM(M5:M14)</f>
        <v>148.38124999999999</v>
      </c>
      <c r="N15" s="6">
        <f>SUM(N5:N14)</f>
        <v>149.57499999999999</v>
      </c>
      <c r="O15" s="6">
        <f>SUM(O5:O14)</f>
        <v>148.47152777777779</v>
      </c>
      <c r="P15" s="6">
        <f>SUM(P5:P14)</f>
        <v>167.23541666666665</v>
      </c>
      <c r="Q15" s="6">
        <f>SUM(Q5:Q14)</f>
        <v>167.54444444444445</v>
      </c>
      <c r="R15" s="6">
        <f t="shared" ref="R15:X15" si="2">SUM(R5:R14)</f>
        <v>172.91180555555556</v>
      </c>
      <c r="S15" s="6">
        <f t="shared" si="2"/>
        <v>151.56597222222223</v>
      </c>
      <c r="T15" s="6">
        <f t="shared" si="2"/>
        <v>174.39930555555554</v>
      </c>
      <c r="U15" s="6">
        <f t="shared" si="2"/>
        <v>185.82986111111111</v>
      </c>
      <c r="V15" s="6">
        <f t="shared" si="2"/>
        <v>170.24999999999997</v>
      </c>
      <c r="W15" s="6">
        <f t="shared" si="2"/>
        <v>183.35624999999999</v>
      </c>
      <c r="X15" s="6">
        <f t="shared" si="2"/>
        <v>134.79583333333335</v>
      </c>
      <c r="Y15" s="6">
        <f>SUM(Y5:Y14)</f>
        <v>148.27638888888887</v>
      </c>
      <c r="Z15" s="6">
        <f>SUM(Z5:Z14)</f>
        <v>210.48263888888889</v>
      </c>
      <c r="AA15" s="6">
        <f>SUM(AA5:AA14)</f>
        <v>171.12083333333331</v>
      </c>
      <c r="AB15" s="6">
        <f>SUM(AB5:AB14)</f>
        <v>191.76111111111109</v>
      </c>
      <c r="AC15" s="6">
        <v>170.21527777777777</v>
      </c>
      <c r="AD15" s="6">
        <f>SUM(AD5:AD14)</f>
        <v>200.89166666666668</v>
      </c>
      <c r="AE15" s="6">
        <f>SUM(AE5:AE14)</f>
        <v>185.47291666666666</v>
      </c>
      <c r="AF15" s="6">
        <v>176.47569444444446</v>
      </c>
    </row>
    <row r="16" spans="1:32" x14ac:dyDescent="0.2">
      <c r="A16" s="8" t="s">
        <v>70</v>
      </c>
      <c r="AD16" s="6"/>
      <c r="AE16" s="3">
        <f>AE15-AD15</f>
        <v>-15.418750000000017</v>
      </c>
      <c r="AF16" s="3">
        <f>AF15-AE15</f>
        <v>-8.9972222222222058</v>
      </c>
    </row>
    <row r="17" spans="1:41" x14ac:dyDescent="0.2">
      <c r="A17" s="8" t="s">
        <v>130</v>
      </c>
      <c r="AE17">
        <f>AE16/AE15*100</f>
        <v>-8.3132083525222775</v>
      </c>
      <c r="AF17">
        <f>AF16/AF15*100</f>
        <v>-5.098278406296104</v>
      </c>
    </row>
    <row r="19" spans="1:41" x14ac:dyDescent="0.2">
      <c r="AF19" s="4"/>
      <c r="AG19" s="4"/>
      <c r="AJ19" s="4"/>
    </row>
    <row r="20" spans="1:41" x14ac:dyDescent="0.2">
      <c r="AF20" s="4"/>
      <c r="AG20" s="4"/>
      <c r="AJ20" s="4"/>
    </row>
    <row r="21" spans="1:41" x14ac:dyDescent="0.2">
      <c r="AF21" s="4"/>
      <c r="AG21" s="4"/>
      <c r="AJ21" s="4"/>
    </row>
    <row r="22" spans="1:41" x14ac:dyDescent="0.2">
      <c r="AF22" s="4"/>
      <c r="AG22" s="4"/>
      <c r="AJ22" s="4"/>
    </row>
    <row r="23" spans="1:41" x14ac:dyDescent="0.2">
      <c r="AF23" s="4"/>
      <c r="AG23" s="4"/>
      <c r="AJ23" s="4"/>
    </row>
    <row r="24" spans="1:41" x14ac:dyDescent="0.2">
      <c r="AF24" s="4"/>
      <c r="AG24" s="4"/>
      <c r="AJ24" s="4"/>
      <c r="AO24" s="3"/>
    </row>
    <row r="25" spans="1:41" x14ac:dyDescent="0.2">
      <c r="AF25" s="4"/>
      <c r="AG25" s="4"/>
      <c r="AJ25" s="4"/>
      <c r="AO25" s="3"/>
    </row>
    <row r="26" spans="1:41" x14ac:dyDescent="0.2">
      <c r="Z26" s="5"/>
      <c r="AE26" s="3"/>
      <c r="AF26" s="4"/>
      <c r="AG26" s="4"/>
      <c r="AJ26" s="4"/>
    </row>
    <row r="27" spans="1:41" x14ac:dyDescent="0.2">
      <c r="X27" s="5"/>
      <c r="Y27" s="5"/>
      <c r="AA27" s="5"/>
      <c r="AB27" s="5"/>
      <c r="AC27" s="5"/>
      <c r="AD27" s="5"/>
      <c r="AE27" s="5"/>
      <c r="AF27" s="5"/>
      <c r="AG27" s="4"/>
      <c r="AH27" s="4"/>
      <c r="AI27" s="4"/>
      <c r="AJ27" s="4"/>
      <c r="AK27" s="4"/>
    </row>
  </sheetData>
  <phoneticPr fontId="6" type="noConversion"/>
  <printOptions gridLines="1" gridLinesSet="0"/>
  <pageMargins left="0.75" right="0.75" top="1" bottom="1" header="0.5" footer="0.5"/>
  <pageSetup paperSize="9" orientation="portrait" verticalDpi="300" r:id="rId1"/>
  <headerFooter alignWithMargins="0">
    <oddHeader>&amp;A</oddHeader>
    <oddFooter>Page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F30"/>
  <sheetViews>
    <sheetView topLeftCell="K1" zoomScaleNormal="100" workbookViewId="0">
      <selection activeCell="AF15" sqref="AF15"/>
    </sheetView>
  </sheetViews>
  <sheetFormatPr defaultRowHeight="12.75" x14ac:dyDescent="0.2"/>
  <cols>
    <col min="15" max="16" width="7.7109375" customWidth="1"/>
    <col min="17" max="17" width="7.42578125" customWidth="1"/>
    <col min="18" max="18" width="7" customWidth="1"/>
    <col min="19" max="19" width="6.85546875" customWidth="1"/>
    <col min="20" max="21" width="6.42578125" customWidth="1"/>
  </cols>
  <sheetData>
    <row r="1" spans="1:32" x14ac:dyDescent="0.2">
      <c r="A1" s="1" t="s">
        <v>127</v>
      </c>
    </row>
    <row r="3" spans="1:32" x14ac:dyDescent="0.2">
      <c r="A3" s="1" t="s">
        <v>4</v>
      </c>
      <c r="B3" s="1">
        <v>1990</v>
      </c>
      <c r="C3" s="1">
        <v>1991</v>
      </c>
      <c r="D3" s="1">
        <v>1992</v>
      </c>
      <c r="E3" s="1">
        <v>1993</v>
      </c>
      <c r="F3" s="1">
        <v>1994</v>
      </c>
      <c r="G3" s="1">
        <v>1995</v>
      </c>
      <c r="H3" s="1">
        <v>1996</v>
      </c>
      <c r="I3" s="1">
        <v>1997</v>
      </c>
      <c r="J3" s="1">
        <v>1998</v>
      </c>
      <c r="K3" s="1">
        <v>1999</v>
      </c>
      <c r="L3" s="1">
        <v>2000</v>
      </c>
      <c r="M3" s="1">
        <v>2001</v>
      </c>
      <c r="N3" s="1">
        <v>2002</v>
      </c>
      <c r="O3" s="1">
        <v>2003</v>
      </c>
      <c r="P3" s="1">
        <v>2004</v>
      </c>
      <c r="Q3" s="1">
        <v>2005</v>
      </c>
      <c r="R3" s="1">
        <v>2006</v>
      </c>
      <c r="S3" s="1">
        <v>2007</v>
      </c>
      <c r="T3" s="1">
        <v>2008</v>
      </c>
      <c r="U3" s="1">
        <v>2009</v>
      </c>
      <c r="V3" s="1">
        <v>2010</v>
      </c>
      <c r="W3" s="1">
        <v>2011</v>
      </c>
      <c r="X3" s="1">
        <v>2012</v>
      </c>
      <c r="Y3" s="1">
        <v>2013</v>
      </c>
      <c r="Z3" s="1">
        <v>2014</v>
      </c>
      <c r="AA3" s="1">
        <v>2015</v>
      </c>
      <c r="AB3" s="1">
        <v>2016</v>
      </c>
      <c r="AC3" s="1">
        <v>2017</v>
      </c>
      <c r="AD3" s="1">
        <v>2018</v>
      </c>
      <c r="AE3" s="1">
        <v>2019</v>
      </c>
      <c r="AF3" s="1">
        <v>2020</v>
      </c>
    </row>
    <row r="4" spans="1:32" x14ac:dyDescent="0.2">
      <c r="A4" s="8" t="s">
        <v>9</v>
      </c>
      <c r="C4">
        <v>16</v>
      </c>
      <c r="D4">
        <v>60</v>
      </c>
      <c r="E4">
        <v>60</v>
      </c>
      <c r="F4">
        <v>82</v>
      </c>
      <c r="G4">
        <v>57</v>
      </c>
      <c r="H4">
        <v>42</v>
      </c>
      <c r="I4">
        <v>58</v>
      </c>
      <c r="J4">
        <v>70</v>
      </c>
      <c r="K4">
        <v>61</v>
      </c>
      <c r="L4">
        <v>54</v>
      </c>
      <c r="M4">
        <v>54</v>
      </c>
      <c r="N4">
        <v>45</v>
      </c>
      <c r="O4">
        <v>96</v>
      </c>
      <c r="P4">
        <v>58</v>
      </c>
      <c r="Q4">
        <v>8</v>
      </c>
      <c r="R4">
        <v>17</v>
      </c>
      <c r="S4">
        <v>33</v>
      </c>
      <c r="T4">
        <v>26</v>
      </c>
      <c r="U4">
        <v>21</v>
      </c>
      <c r="V4">
        <v>27</v>
      </c>
      <c r="W4" s="10">
        <v>14</v>
      </c>
      <c r="X4">
        <v>8</v>
      </c>
      <c r="Y4">
        <v>8</v>
      </c>
      <c r="Z4">
        <v>4</v>
      </c>
      <c r="AA4">
        <v>4</v>
      </c>
      <c r="AB4">
        <v>3</v>
      </c>
      <c r="AC4">
        <v>0</v>
      </c>
      <c r="AD4" s="5">
        <v>28</v>
      </c>
      <c r="AE4" s="5">
        <v>27</v>
      </c>
      <c r="AF4" s="5" t="e">
        <f>#REF!</f>
        <v>#REF!</v>
      </c>
    </row>
    <row r="5" spans="1:32" x14ac:dyDescent="0.2">
      <c r="A5" t="s">
        <v>10</v>
      </c>
      <c r="B5">
        <v>65</v>
      </c>
      <c r="C5">
        <v>91</v>
      </c>
      <c r="D5">
        <v>27</v>
      </c>
      <c r="E5">
        <v>4</v>
      </c>
      <c r="F5">
        <v>10</v>
      </c>
      <c r="G5">
        <v>17</v>
      </c>
      <c r="H5">
        <v>13</v>
      </c>
      <c r="I5">
        <v>36</v>
      </c>
      <c r="J5">
        <v>57</v>
      </c>
      <c r="K5">
        <v>74</v>
      </c>
      <c r="L5">
        <v>33</v>
      </c>
      <c r="M5">
        <v>104</v>
      </c>
      <c r="N5">
        <v>74</v>
      </c>
      <c r="O5">
        <v>60</v>
      </c>
      <c r="P5">
        <v>77</v>
      </c>
      <c r="Q5">
        <v>76</v>
      </c>
      <c r="R5">
        <v>89</v>
      </c>
      <c r="S5">
        <v>108</v>
      </c>
      <c r="T5">
        <v>172</v>
      </c>
      <c r="U5">
        <v>116</v>
      </c>
      <c r="V5">
        <v>192</v>
      </c>
      <c r="W5" s="10">
        <v>75</v>
      </c>
      <c r="X5">
        <v>62</v>
      </c>
      <c r="Y5">
        <v>80</v>
      </c>
      <c r="Z5">
        <v>101</v>
      </c>
      <c r="AA5">
        <v>59</v>
      </c>
      <c r="AB5">
        <v>25</v>
      </c>
      <c r="AC5">
        <v>9</v>
      </c>
      <c r="AD5" s="5">
        <v>12</v>
      </c>
      <c r="AE5" s="5">
        <v>8</v>
      </c>
      <c r="AF5" s="5" t="e">
        <f>#REF!</f>
        <v>#REF!</v>
      </c>
    </row>
    <row r="6" spans="1:32" x14ac:dyDescent="0.2">
      <c r="A6" s="8" t="s">
        <v>11</v>
      </c>
      <c r="F6">
        <v>6</v>
      </c>
      <c r="G6">
        <v>7</v>
      </c>
      <c r="H6">
        <v>5</v>
      </c>
      <c r="I6">
        <v>28</v>
      </c>
      <c r="J6">
        <v>45</v>
      </c>
      <c r="K6">
        <v>22</v>
      </c>
      <c r="L6">
        <v>25</v>
      </c>
      <c r="M6">
        <v>16</v>
      </c>
      <c r="N6">
        <v>54</v>
      </c>
      <c r="O6">
        <v>22</v>
      </c>
      <c r="P6">
        <v>41</v>
      </c>
      <c r="Q6">
        <v>45</v>
      </c>
      <c r="R6">
        <v>52</v>
      </c>
      <c r="S6">
        <v>22</v>
      </c>
      <c r="T6">
        <v>36</v>
      </c>
      <c r="U6">
        <v>26</v>
      </c>
      <c r="V6">
        <v>18</v>
      </c>
      <c r="W6" s="10">
        <v>7</v>
      </c>
      <c r="X6">
        <v>16</v>
      </c>
      <c r="Y6">
        <v>6</v>
      </c>
      <c r="Z6">
        <v>40</v>
      </c>
      <c r="AA6">
        <v>8</v>
      </c>
      <c r="AB6">
        <v>2</v>
      </c>
      <c r="AD6" s="5">
        <v>4</v>
      </c>
      <c r="AE6" s="5">
        <v>5</v>
      </c>
      <c r="AF6" s="5" t="e">
        <f>#REF!</f>
        <v>#REF!</v>
      </c>
    </row>
    <row r="7" spans="1:32" x14ac:dyDescent="0.2">
      <c r="A7" s="8" t="s">
        <v>12</v>
      </c>
      <c r="B7">
        <v>130</v>
      </c>
      <c r="C7">
        <v>51</v>
      </c>
      <c r="D7">
        <v>135</v>
      </c>
      <c r="E7">
        <v>99</v>
      </c>
      <c r="F7">
        <v>122</v>
      </c>
      <c r="G7">
        <v>98</v>
      </c>
      <c r="H7">
        <v>121</v>
      </c>
      <c r="I7">
        <v>125</v>
      </c>
      <c r="J7">
        <v>120</v>
      </c>
      <c r="K7">
        <v>118</v>
      </c>
      <c r="L7">
        <v>120</v>
      </c>
      <c r="M7">
        <v>93</v>
      </c>
      <c r="N7">
        <v>94</v>
      </c>
      <c r="O7">
        <v>53</v>
      </c>
      <c r="P7">
        <v>110</v>
      </c>
      <c r="Q7">
        <v>56</v>
      </c>
      <c r="R7">
        <v>92</v>
      </c>
      <c r="S7">
        <v>54</v>
      </c>
      <c r="T7">
        <v>54</v>
      </c>
      <c r="U7">
        <v>36</v>
      </c>
      <c r="V7">
        <v>38</v>
      </c>
      <c r="W7" s="10">
        <v>26</v>
      </c>
      <c r="X7">
        <v>32</v>
      </c>
      <c r="Y7">
        <v>31</v>
      </c>
      <c r="Z7">
        <v>39</v>
      </c>
      <c r="AA7">
        <v>24</v>
      </c>
      <c r="AB7" s="8">
        <v>11</v>
      </c>
      <c r="AC7" s="8">
        <v>10</v>
      </c>
      <c r="AD7" s="5">
        <v>4</v>
      </c>
      <c r="AE7" s="5">
        <v>3</v>
      </c>
      <c r="AF7" s="5" t="e">
        <f>#REF!</f>
        <v>#REF!</v>
      </c>
    </row>
    <row r="8" spans="1:32" x14ac:dyDescent="0.2">
      <c r="A8" s="8" t="s">
        <v>28</v>
      </c>
      <c r="W8" s="10"/>
      <c r="Z8">
        <v>1</v>
      </c>
      <c r="AA8">
        <v>0</v>
      </c>
      <c r="AB8" s="8">
        <v>0</v>
      </c>
      <c r="AC8" s="8"/>
      <c r="AD8" s="5">
        <v>5</v>
      </c>
      <c r="AE8" s="5">
        <v>6</v>
      </c>
      <c r="AF8" s="5" t="e">
        <f>#REF!</f>
        <v>#REF!</v>
      </c>
    </row>
    <row r="9" spans="1:32" x14ac:dyDescent="0.2">
      <c r="A9" t="s">
        <v>13</v>
      </c>
      <c r="B9">
        <v>362</v>
      </c>
      <c r="C9">
        <v>273</v>
      </c>
      <c r="D9">
        <v>288</v>
      </c>
      <c r="E9">
        <v>279</v>
      </c>
      <c r="F9">
        <v>283</v>
      </c>
      <c r="G9">
        <v>238</v>
      </c>
      <c r="H9">
        <v>247</v>
      </c>
      <c r="I9">
        <v>771</v>
      </c>
      <c r="J9">
        <v>458</v>
      </c>
      <c r="K9">
        <v>450</v>
      </c>
      <c r="L9">
        <v>187</v>
      </c>
      <c r="M9">
        <v>266</v>
      </c>
      <c r="N9">
        <v>130</v>
      </c>
      <c r="O9">
        <v>290</v>
      </c>
      <c r="P9">
        <v>174</v>
      </c>
      <c r="Q9">
        <v>156</v>
      </c>
      <c r="R9">
        <v>177</v>
      </c>
      <c r="S9">
        <v>127</v>
      </c>
      <c r="T9">
        <v>169</v>
      </c>
      <c r="U9">
        <v>189</v>
      </c>
      <c r="V9">
        <v>155</v>
      </c>
      <c r="W9" s="10">
        <v>163</v>
      </c>
      <c r="X9">
        <v>72</v>
      </c>
      <c r="Y9">
        <v>132</v>
      </c>
      <c r="Z9">
        <v>148</v>
      </c>
      <c r="AA9">
        <v>151</v>
      </c>
      <c r="AB9">
        <v>16</v>
      </c>
      <c r="AC9">
        <v>10</v>
      </c>
      <c r="AD9" s="5">
        <v>37</v>
      </c>
      <c r="AE9" s="5">
        <v>16</v>
      </c>
      <c r="AF9" s="5" t="e">
        <f>#REF!</f>
        <v>#REF!</v>
      </c>
    </row>
    <row r="10" spans="1:32" x14ac:dyDescent="0.2">
      <c r="A10" s="8" t="s">
        <v>14</v>
      </c>
      <c r="B10">
        <v>80</v>
      </c>
      <c r="C10">
        <v>66</v>
      </c>
      <c r="D10">
        <v>98</v>
      </c>
      <c r="E10">
        <v>113</v>
      </c>
      <c r="F10">
        <v>80</v>
      </c>
      <c r="G10">
        <v>72</v>
      </c>
      <c r="H10">
        <v>93</v>
      </c>
      <c r="I10">
        <v>60</v>
      </c>
      <c r="J10">
        <v>72</v>
      </c>
      <c r="K10">
        <v>65</v>
      </c>
      <c r="L10">
        <v>46</v>
      </c>
      <c r="M10">
        <v>64</v>
      </c>
      <c r="N10">
        <v>55</v>
      </c>
      <c r="O10">
        <v>23</v>
      </c>
      <c r="P10">
        <v>67</v>
      </c>
      <c r="Q10">
        <v>14</v>
      </c>
      <c r="R10">
        <v>19</v>
      </c>
      <c r="S10">
        <v>25</v>
      </c>
      <c r="T10">
        <v>14</v>
      </c>
      <c r="U10">
        <v>21</v>
      </c>
      <c r="V10">
        <v>13</v>
      </c>
      <c r="W10" s="10">
        <v>48</v>
      </c>
      <c r="X10">
        <v>26</v>
      </c>
      <c r="Y10">
        <v>46</v>
      </c>
      <c r="Z10">
        <v>22</v>
      </c>
      <c r="AA10">
        <v>25</v>
      </c>
      <c r="AB10">
        <v>18</v>
      </c>
      <c r="AC10">
        <v>20</v>
      </c>
      <c r="AD10" s="5">
        <v>19</v>
      </c>
      <c r="AE10" s="5">
        <v>10</v>
      </c>
      <c r="AF10" s="5" t="e">
        <f>#REF!</f>
        <v>#REF!</v>
      </c>
    </row>
    <row r="11" spans="1:32" x14ac:dyDescent="0.2">
      <c r="A11" s="8" t="s">
        <v>21</v>
      </c>
      <c r="W11" s="10"/>
      <c r="AD11" s="5"/>
      <c r="AE11" s="5">
        <v>13</v>
      </c>
      <c r="AF11" s="5" t="e">
        <f>#REF!</f>
        <v>#REF!</v>
      </c>
    </row>
    <row r="12" spans="1:32" x14ac:dyDescent="0.2">
      <c r="A12" s="8" t="s">
        <v>15</v>
      </c>
      <c r="B12">
        <v>26</v>
      </c>
      <c r="C12">
        <v>15</v>
      </c>
      <c r="D12">
        <v>6</v>
      </c>
      <c r="E12">
        <v>6</v>
      </c>
      <c r="F12">
        <v>6</v>
      </c>
      <c r="G12">
        <v>16</v>
      </c>
      <c r="H12">
        <v>21</v>
      </c>
      <c r="I12">
        <v>14</v>
      </c>
      <c r="J12">
        <v>31</v>
      </c>
      <c r="K12">
        <v>36</v>
      </c>
      <c r="L12">
        <v>8</v>
      </c>
      <c r="M12">
        <v>15</v>
      </c>
      <c r="N12">
        <v>15</v>
      </c>
      <c r="O12">
        <v>9</v>
      </c>
      <c r="P12">
        <v>10</v>
      </c>
      <c r="Q12">
        <v>15</v>
      </c>
      <c r="R12">
        <v>10</v>
      </c>
      <c r="S12">
        <v>3</v>
      </c>
      <c r="T12">
        <v>6</v>
      </c>
      <c r="U12">
        <v>5</v>
      </c>
      <c r="V12">
        <v>5</v>
      </c>
      <c r="W12" s="10">
        <v>4</v>
      </c>
      <c r="X12">
        <v>6</v>
      </c>
      <c r="Y12">
        <v>23</v>
      </c>
      <c r="Z12">
        <v>14</v>
      </c>
      <c r="AA12">
        <v>17</v>
      </c>
      <c r="AB12">
        <v>8</v>
      </c>
      <c r="AC12">
        <v>10</v>
      </c>
      <c r="AD12" s="5">
        <v>12</v>
      </c>
      <c r="AE12" s="5">
        <v>4</v>
      </c>
      <c r="AF12" s="5" t="e">
        <f>#REF!</f>
        <v>#REF!</v>
      </c>
    </row>
    <row r="13" spans="1:32" x14ac:dyDescent="0.2">
      <c r="A13" t="s">
        <v>2</v>
      </c>
      <c r="B13">
        <v>180</v>
      </c>
      <c r="C13">
        <v>135</v>
      </c>
      <c r="D13">
        <v>191</v>
      </c>
      <c r="E13">
        <v>180</v>
      </c>
      <c r="F13">
        <v>147</v>
      </c>
      <c r="G13">
        <v>176</v>
      </c>
      <c r="H13">
        <v>108</v>
      </c>
      <c r="I13">
        <v>89</v>
      </c>
      <c r="J13">
        <v>69</v>
      </c>
      <c r="K13">
        <v>58</v>
      </c>
      <c r="L13">
        <v>75</v>
      </c>
      <c r="M13">
        <v>54</v>
      </c>
      <c r="N13">
        <v>66</v>
      </c>
      <c r="O13">
        <v>39</v>
      </c>
      <c r="P13">
        <v>53</v>
      </c>
      <c r="Q13">
        <v>41</v>
      </c>
      <c r="R13">
        <v>26</v>
      </c>
      <c r="S13">
        <v>87</v>
      </c>
      <c r="T13">
        <v>82</v>
      </c>
      <c r="U13">
        <v>41</v>
      </c>
      <c r="V13">
        <v>14</v>
      </c>
      <c r="W13" s="10">
        <v>52</v>
      </c>
      <c r="X13">
        <v>5</v>
      </c>
      <c r="Y13">
        <v>7</v>
      </c>
      <c r="Z13">
        <v>3</v>
      </c>
      <c r="AA13">
        <v>10</v>
      </c>
      <c r="AB13">
        <v>4</v>
      </c>
      <c r="AC13">
        <v>5</v>
      </c>
      <c r="AD13" s="5">
        <v>14</v>
      </c>
      <c r="AE13" s="5">
        <v>9</v>
      </c>
      <c r="AF13" s="5" t="e">
        <f>#REF!</f>
        <v>#REF!</v>
      </c>
    </row>
    <row r="14" spans="1:32" x14ac:dyDescent="0.2">
      <c r="A14" t="s">
        <v>69</v>
      </c>
      <c r="B14">
        <f>SUM(B4:B13)</f>
        <v>843</v>
      </c>
      <c r="C14">
        <f t="shared" ref="C14:X14" si="0">SUM(C4:C13)</f>
        <v>647</v>
      </c>
      <c r="D14">
        <f t="shared" si="0"/>
        <v>805</v>
      </c>
      <c r="E14">
        <f t="shared" si="0"/>
        <v>741</v>
      </c>
      <c r="F14">
        <f t="shared" si="0"/>
        <v>736</v>
      </c>
      <c r="G14">
        <f t="shared" si="0"/>
        <v>681</v>
      </c>
      <c r="H14">
        <f t="shared" si="0"/>
        <v>650</v>
      </c>
      <c r="I14">
        <f t="shared" si="0"/>
        <v>1181</v>
      </c>
      <c r="J14">
        <f t="shared" si="0"/>
        <v>922</v>
      </c>
      <c r="K14">
        <f t="shared" si="0"/>
        <v>884</v>
      </c>
      <c r="L14">
        <f t="shared" si="0"/>
        <v>548</v>
      </c>
      <c r="M14">
        <f t="shared" si="0"/>
        <v>666</v>
      </c>
      <c r="N14">
        <f t="shared" si="0"/>
        <v>533</v>
      </c>
      <c r="O14">
        <f t="shared" si="0"/>
        <v>592</v>
      </c>
      <c r="P14">
        <f t="shared" si="0"/>
        <v>590</v>
      </c>
      <c r="Q14">
        <f t="shared" si="0"/>
        <v>411</v>
      </c>
      <c r="R14">
        <f t="shared" si="0"/>
        <v>482</v>
      </c>
      <c r="S14">
        <f t="shared" si="0"/>
        <v>459</v>
      </c>
      <c r="T14">
        <f t="shared" si="0"/>
        <v>559</v>
      </c>
      <c r="U14">
        <f t="shared" si="0"/>
        <v>455</v>
      </c>
      <c r="V14">
        <f t="shared" si="0"/>
        <v>462</v>
      </c>
      <c r="W14">
        <f t="shared" si="0"/>
        <v>389</v>
      </c>
      <c r="X14">
        <f t="shared" si="0"/>
        <v>227</v>
      </c>
      <c r="Y14">
        <f t="shared" ref="Y14:AD14" si="1">SUM(Y4:Y13)</f>
        <v>333</v>
      </c>
      <c r="Z14">
        <f t="shared" si="1"/>
        <v>372</v>
      </c>
      <c r="AA14">
        <f t="shared" si="1"/>
        <v>298</v>
      </c>
      <c r="AB14">
        <f t="shared" si="1"/>
        <v>87</v>
      </c>
      <c r="AC14">
        <f t="shared" si="1"/>
        <v>64</v>
      </c>
      <c r="AD14">
        <f t="shared" si="1"/>
        <v>135</v>
      </c>
      <c r="AE14" s="5">
        <v>101</v>
      </c>
      <c r="AF14" s="5" t="e">
        <f>#REF!</f>
        <v>#REF!</v>
      </c>
    </row>
    <row r="15" spans="1:32" x14ac:dyDescent="0.2">
      <c r="A15" t="s">
        <v>70</v>
      </c>
      <c r="AD15">
        <f>(AD14-AC14)</f>
        <v>71</v>
      </c>
      <c r="AE15" s="18">
        <v>-34</v>
      </c>
      <c r="AF15" s="18" t="e">
        <f>(AF14-AE14)</f>
        <v>#REF!</v>
      </c>
    </row>
    <row r="16" spans="1:32" x14ac:dyDescent="0.2">
      <c r="A16" t="s">
        <v>71</v>
      </c>
      <c r="AD16">
        <f>(AD15/AD14)*100</f>
        <v>52.592592592592588</v>
      </c>
      <c r="AE16" s="18">
        <v>-33.663366336633665</v>
      </c>
      <c r="AF16" s="18" t="e">
        <f>(AF15/AF14)*100</f>
        <v>#REF!</v>
      </c>
    </row>
    <row r="30" spans="28:28" x14ac:dyDescent="0.2">
      <c r="AB30">
        <f>(67/35)*100</f>
        <v>191.42857142857144</v>
      </c>
    </row>
  </sheetData>
  <phoneticPr fontId="6" type="noConversion"/>
  <printOptions gridLines="1" gridLinesSet="0"/>
  <pageMargins left="0.75" right="0.75" top="1" bottom="1" header="0.5" footer="0.5"/>
  <pageSetup paperSize="9" orientation="landscape" r:id="rId1"/>
  <headerFooter alignWithMargins="0">
    <oddHeader>&amp;A</oddHeader>
    <oddFooter>Page &amp;P</oddFooter>
  </headerFooter>
  <ignoredErrors>
    <ignoredError sqref="B14 C14:AC14 AD14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29"/>
  <sheetViews>
    <sheetView zoomScale="70" zoomScaleNormal="70" workbookViewId="0">
      <selection activeCell="E39" sqref="E39"/>
    </sheetView>
  </sheetViews>
  <sheetFormatPr defaultRowHeight="12.75" x14ac:dyDescent="0.2"/>
  <cols>
    <col min="2" max="8" width="15.5703125" customWidth="1"/>
  </cols>
  <sheetData>
    <row r="1" spans="1:8" x14ac:dyDescent="0.2">
      <c r="A1" s="2" t="s">
        <v>3</v>
      </c>
      <c r="B1" s="2"/>
      <c r="C1" s="2"/>
    </row>
    <row r="2" spans="1:8" ht="6" customHeight="1" x14ac:dyDescent="0.2"/>
    <row r="3" spans="1:8" x14ac:dyDescent="0.2">
      <c r="A3" s="14" t="s">
        <v>20</v>
      </c>
      <c r="B3" s="14" t="s">
        <v>27</v>
      </c>
      <c r="C3" s="14" t="s">
        <v>19</v>
      </c>
      <c r="D3" s="14" t="s">
        <v>29</v>
      </c>
      <c r="E3" s="14" t="s">
        <v>5</v>
      </c>
      <c r="F3" s="14" t="s">
        <v>31</v>
      </c>
      <c r="G3" s="15" t="s">
        <v>32</v>
      </c>
      <c r="H3" s="14" t="s">
        <v>30</v>
      </c>
    </row>
    <row r="4" spans="1:8" x14ac:dyDescent="0.2">
      <c r="A4" s="1">
        <v>1986</v>
      </c>
      <c r="B4" s="8"/>
      <c r="C4" s="8"/>
      <c r="D4">
        <v>425</v>
      </c>
      <c r="E4">
        <v>977</v>
      </c>
      <c r="F4" s="3"/>
      <c r="G4" s="3"/>
      <c r="H4" s="3">
        <v>0.44</v>
      </c>
    </row>
    <row r="5" spans="1:8" x14ac:dyDescent="0.2">
      <c r="A5" s="1">
        <v>1987</v>
      </c>
      <c r="B5" s="8"/>
      <c r="C5" s="8"/>
      <c r="D5">
        <v>635</v>
      </c>
      <c r="E5">
        <v>1122</v>
      </c>
      <c r="F5" s="3"/>
      <c r="G5" s="3"/>
      <c r="H5" s="3">
        <v>0.56999999999999995</v>
      </c>
    </row>
    <row r="6" spans="1:8" x14ac:dyDescent="0.2">
      <c r="A6" s="1">
        <v>1988</v>
      </c>
      <c r="B6" s="8"/>
      <c r="C6" s="8"/>
      <c r="D6">
        <v>532</v>
      </c>
      <c r="E6">
        <v>1599</v>
      </c>
      <c r="F6" s="3"/>
      <c r="G6" s="3"/>
      <c r="H6" s="3">
        <v>0.33</v>
      </c>
    </row>
    <row r="7" spans="1:8" x14ac:dyDescent="0.2">
      <c r="A7" s="1">
        <v>1989</v>
      </c>
      <c r="B7" s="8"/>
      <c r="C7" s="8"/>
      <c r="D7">
        <v>1104</v>
      </c>
      <c r="E7">
        <v>2270</v>
      </c>
      <c r="F7" s="3"/>
      <c r="G7" s="3"/>
      <c r="H7" s="3">
        <v>0.48634361233480178</v>
      </c>
    </row>
    <row r="8" spans="1:8" x14ac:dyDescent="0.2">
      <c r="A8" s="1">
        <v>1990</v>
      </c>
      <c r="B8" s="8"/>
      <c r="C8" s="8"/>
      <c r="D8">
        <v>933</v>
      </c>
      <c r="E8">
        <v>2748</v>
      </c>
      <c r="F8" s="3"/>
      <c r="G8" s="3"/>
      <c r="H8" s="3">
        <v>0.33951965065502182</v>
      </c>
    </row>
    <row r="9" spans="1:8" x14ac:dyDescent="0.2">
      <c r="A9" s="1">
        <v>1991</v>
      </c>
      <c r="B9" s="8"/>
      <c r="C9" s="8"/>
      <c r="D9">
        <v>647</v>
      </c>
      <c r="E9">
        <v>2609</v>
      </c>
      <c r="F9" s="3"/>
      <c r="G9" s="3"/>
      <c r="H9" s="3">
        <v>0.24798773476427749</v>
      </c>
    </row>
    <row r="10" spans="1:8" x14ac:dyDescent="0.2">
      <c r="A10" s="1">
        <v>1992</v>
      </c>
      <c r="B10" s="8"/>
      <c r="C10" s="8"/>
      <c r="D10">
        <v>805</v>
      </c>
      <c r="E10">
        <v>3219</v>
      </c>
      <c r="F10" s="3"/>
      <c r="G10" s="3"/>
      <c r="H10" s="3">
        <v>0.2500776638707673</v>
      </c>
    </row>
    <row r="11" spans="1:8" x14ac:dyDescent="0.2">
      <c r="A11" s="1">
        <v>1993</v>
      </c>
      <c r="B11" s="8"/>
      <c r="C11" s="8"/>
      <c r="D11">
        <v>741</v>
      </c>
      <c r="E11">
        <v>3325</v>
      </c>
      <c r="F11" s="3"/>
      <c r="G11" s="3"/>
      <c r="H11" s="3">
        <v>0.22285714285714286</v>
      </c>
    </row>
    <row r="12" spans="1:8" x14ac:dyDescent="0.2">
      <c r="A12" s="1">
        <v>1994</v>
      </c>
      <c r="B12" s="8"/>
      <c r="C12" s="8"/>
      <c r="D12">
        <v>736</v>
      </c>
      <c r="E12">
        <v>3748</v>
      </c>
      <c r="F12" s="3"/>
      <c r="G12" s="3"/>
      <c r="H12" s="3">
        <v>0.19637139807897544</v>
      </c>
    </row>
    <row r="13" spans="1:8" x14ac:dyDescent="0.2">
      <c r="A13" s="1">
        <v>1995</v>
      </c>
      <c r="B13" s="8"/>
      <c r="C13" s="8"/>
      <c r="D13">
        <v>681</v>
      </c>
      <c r="E13">
        <v>3475</v>
      </c>
      <c r="F13" s="3"/>
      <c r="G13" s="3"/>
      <c r="H13" s="3">
        <v>0.19597122302158274</v>
      </c>
    </row>
    <row r="14" spans="1:8" x14ac:dyDescent="0.2">
      <c r="A14" s="1">
        <v>1996</v>
      </c>
      <c r="B14" s="8"/>
      <c r="C14" s="8"/>
      <c r="D14">
        <v>650</v>
      </c>
      <c r="E14">
        <v>3682</v>
      </c>
      <c r="F14" s="3"/>
      <c r="G14" s="3"/>
      <c r="H14" s="3">
        <v>0.17653449212384573</v>
      </c>
    </row>
    <row r="15" spans="1:8" x14ac:dyDescent="0.2">
      <c r="A15" s="1">
        <v>1997</v>
      </c>
      <c r="B15" s="8"/>
      <c r="C15" s="8"/>
      <c r="D15">
        <v>1104</v>
      </c>
      <c r="E15">
        <v>3711</v>
      </c>
      <c r="F15" s="3"/>
      <c r="G15" s="3"/>
      <c r="H15" s="3">
        <v>0.29749393694421988</v>
      </c>
    </row>
    <row r="16" spans="1:8" x14ac:dyDescent="0.2">
      <c r="A16" s="1">
        <v>1998</v>
      </c>
      <c r="B16" s="8"/>
      <c r="C16" s="8"/>
      <c r="D16">
        <f>'Table No.  of slicks'!J14</f>
        <v>922</v>
      </c>
      <c r="E16" s="5">
        <v>4126</v>
      </c>
      <c r="F16" s="3"/>
      <c r="G16" s="3"/>
      <c r="H16" s="3">
        <v>0.2234609791565681</v>
      </c>
    </row>
    <row r="17" spans="1:8" x14ac:dyDescent="0.2">
      <c r="A17" s="1">
        <v>1999</v>
      </c>
      <c r="B17" s="8"/>
      <c r="C17" s="8"/>
      <c r="D17">
        <v>887</v>
      </c>
      <c r="E17">
        <v>3842</v>
      </c>
      <c r="F17" s="3"/>
      <c r="G17" s="3"/>
      <c r="H17" s="3">
        <v>0.23086933888599687</v>
      </c>
    </row>
    <row r="18" spans="1:8" x14ac:dyDescent="0.2">
      <c r="A18" s="1">
        <v>2000</v>
      </c>
      <c r="B18" s="8"/>
      <c r="C18" s="8"/>
      <c r="D18">
        <v>548</v>
      </c>
      <c r="E18" s="4">
        <v>3751.5</v>
      </c>
      <c r="F18" s="3"/>
      <c r="G18" s="3"/>
      <c r="H18" s="3">
        <v>0.14607490337198453</v>
      </c>
    </row>
    <row r="19" spans="1:8" x14ac:dyDescent="0.2">
      <c r="A19" s="1">
        <v>2001</v>
      </c>
      <c r="B19" s="8"/>
      <c r="C19" s="8"/>
      <c r="D19">
        <v>666</v>
      </c>
      <c r="E19" s="4">
        <f>3561.15</f>
        <v>3561.15</v>
      </c>
      <c r="F19" s="3"/>
      <c r="G19" s="3"/>
      <c r="H19" s="3">
        <v>0.1870182384903753</v>
      </c>
    </row>
    <row r="20" spans="1:8" x14ac:dyDescent="0.2">
      <c r="A20" s="1">
        <v>2002</v>
      </c>
      <c r="B20" s="8"/>
      <c r="C20" s="8"/>
      <c r="D20">
        <v>533</v>
      </c>
      <c r="E20">
        <v>3589.77</v>
      </c>
      <c r="F20" s="3"/>
      <c r="G20" s="3"/>
      <c r="H20" s="3">
        <v>0.14847747905854694</v>
      </c>
    </row>
    <row r="21" spans="1:8" x14ac:dyDescent="0.2">
      <c r="A21" s="1">
        <v>2003</v>
      </c>
      <c r="B21" s="8"/>
      <c r="C21" s="8"/>
      <c r="D21">
        <v>592</v>
      </c>
      <c r="E21">
        <v>3563.3</v>
      </c>
      <c r="F21" s="3"/>
      <c r="G21" s="3"/>
      <c r="H21" s="3">
        <v>0.16613813038475569</v>
      </c>
    </row>
    <row r="22" spans="1:8" x14ac:dyDescent="0.2">
      <c r="A22" s="1">
        <v>2004</v>
      </c>
      <c r="B22" s="8"/>
      <c r="C22" s="8"/>
      <c r="D22">
        <v>590</v>
      </c>
      <c r="E22">
        <v>4013.7</v>
      </c>
      <c r="F22" s="3"/>
      <c r="G22" s="3"/>
      <c r="H22" s="3">
        <v>0.14699653686125022</v>
      </c>
    </row>
    <row r="23" spans="1:8" x14ac:dyDescent="0.2">
      <c r="A23" s="1">
        <v>2005</v>
      </c>
      <c r="B23" s="8"/>
      <c r="C23" s="8"/>
      <c r="D23">
        <v>411</v>
      </c>
      <c r="E23">
        <v>4021.04</v>
      </c>
      <c r="F23" s="3"/>
      <c r="G23" s="3"/>
      <c r="H23" s="3">
        <v>0.10221236297077373</v>
      </c>
    </row>
    <row r="24" spans="1:8" x14ac:dyDescent="0.2">
      <c r="A24" s="1">
        <v>2006</v>
      </c>
      <c r="B24" s="8"/>
      <c r="C24" s="8"/>
      <c r="D24">
        <v>483</v>
      </c>
      <c r="E24">
        <v>4149.8999999999996</v>
      </c>
      <c r="F24" s="3"/>
      <c r="G24" s="3"/>
      <c r="H24" s="3">
        <v>0.11638834670714958</v>
      </c>
    </row>
    <row r="25" spans="1:8" x14ac:dyDescent="0.2">
      <c r="A25" s="1">
        <v>2007</v>
      </c>
      <c r="B25" s="8"/>
      <c r="C25" s="8"/>
      <c r="D25">
        <v>459</v>
      </c>
      <c r="E25">
        <v>3637.68</v>
      </c>
      <c r="F25" s="3"/>
      <c r="G25" s="3"/>
      <c r="H25" s="3">
        <v>0.12617932308504323</v>
      </c>
    </row>
    <row r="26" spans="1:8" x14ac:dyDescent="0.2">
      <c r="A26" s="1">
        <v>2008</v>
      </c>
      <c r="B26" s="8"/>
      <c r="C26" s="8"/>
      <c r="D26">
        <v>559</v>
      </c>
      <c r="E26">
        <v>4185.55</v>
      </c>
      <c r="F26" s="3"/>
      <c r="G26" s="3"/>
      <c r="H26" s="3">
        <v>0.13355472996380405</v>
      </c>
    </row>
    <row r="27" spans="1:8" x14ac:dyDescent="0.2">
      <c r="A27" s="1">
        <v>2009</v>
      </c>
      <c r="B27" s="8"/>
      <c r="C27" s="8"/>
      <c r="D27">
        <v>455</v>
      </c>
      <c r="E27">
        <v>4459.8999999999996</v>
      </c>
      <c r="F27" s="3"/>
      <c r="G27" s="3"/>
      <c r="H27" s="3">
        <v>0.10000224220273998</v>
      </c>
    </row>
    <row r="28" spans="1:8" x14ac:dyDescent="0.2">
      <c r="A28" s="1">
        <v>2010</v>
      </c>
      <c r="B28" s="8"/>
      <c r="C28" s="8"/>
      <c r="D28">
        <v>462</v>
      </c>
      <c r="E28">
        <v>3404.25</v>
      </c>
      <c r="F28" s="3"/>
      <c r="G28" s="3"/>
      <c r="H28" s="3">
        <v>0.13160020562532129</v>
      </c>
    </row>
    <row r="29" spans="1:8" x14ac:dyDescent="0.2">
      <c r="A29" s="1">
        <v>2011</v>
      </c>
      <c r="B29" s="8"/>
      <c r="C29" s="8"/>
      <c r="D29">
        <v>389</v>
      </c>
      <c r="E29">
        <v>3703.38</v>
      </c>
      <c r="F29" s="3"/>
      <c r="G29" s="3"/>
      <c r="H29" s="3">
        <v>0.10773941642499554</v>
      </c>
    </row>
    <row r="30" spans="1:8" x14ac:dyDescent="0.2">
      <c r="A30" s="1">
        <v>2012</v>
      </c>
      <c r="B30" s="8">
        <v>38</v>
      </c>
      <c r="C30" s="8">
        <v>31</v>
      </c>
      <c r="D30">
        <v>227</v>
      </c>
      <c r="E30">
        <v>3235.06</v>
      </c>
      <c r="F30" s="3">
        <v>1.1746304550765673E-2</v>
      </c>
      <c r="G30" s="3">
        <v>9.5825116072035758E-3</v>
      </c>
      <c r="H30" s="3">
        <v>7.0168714026942317E-2</v>
      </c>
    </row>
    <row r="31" spans="1:8" x14ac:dyDescent="0.2">
      <c r="A31" s="1">
        <v>2013</v>
      </c>
      <c r="B31" s="8">
        <v>87</v>
      </c>
      <c r="C31" s="8">
        <v>129</v>
      </c>
      <c r="D31">
        <v>333</v>
      </c>
      <c r="E31">
        <v>3558.38</v>
      </c>
      <c r="F31" s="3">
        <v>2.4449328065018351E-2</v>
      </c>
      <c r="G31" s="3">
        <v>3.6252451958475485E-2</v>
      </c>
      <c r="H31" s="11">
        <v>9.3581910869552989E-2</v>
      </c>
    </row>
    <row r="32" spans="1:8" x14ac:dyDescent="0.2">
      <c r="A32" s="1">
        <v>2014</v>
      </c>
      <c r="B32" s="8">
        <v>80</v>
      </c>
      <c r="C32" s="8">
        <v>135</v>
      </c>
      <c r="D32">
        <v>372</v>
      </c>
      <c r="E32">
        <v>5051.3500000000004</v>
      </c>
      <c r="F32" s="3">
        <v>1.5837350411276194E-2</v>
      </c>
      <c r="G32" s="3">
        <v>2.6725528819028576E-2</v>
      </c>
      <c r="H32" s="11">
        <v>7.3643679412434299E-2</v>
      </c>
    </row>
    <row r="33" spans="1:10" x14ac:dyDescent="0.2">
      <c r="A33" s="1">
        <v>2015</v>
      </c>
      <c r="B33" s="8">
        <v>66</v>
      </c>
      <c r="C33" s="8">
        <v>145</v>
      </c>
      <c r="D33">
        <v>92</v>
      </c>
      <c r="E33">
        <v>4106.54</v>
      </c>
      <c r="F33" s="3">
        <v>1.6925029811132052E-2</v>
      </c>
      <c r="G33" s="3">
        <v>3.5309530651107743E-2</v>
      </c>
      <c r="H33" s="11">
        <v>2.2403288413116638E-2</v>
      </c>
    </row>
    <row r="34" spans="1:10" x14ac:dyDescent="0.2">
      <c r="A34" s="1">
        <v>2016</v>
      </c>
      <c r="B34" s="8">
        <v>66</v>
      </c>
      <c r="C34" s="8">
        <v>198</v>
      </c>
      <c r="D34">
        <v>89</v>
      </c>
      <c r="E34">
        <v>4602.16</v>
      </c>
      <c r="F34">
        <v>0.01</v>
      </c>
      <c r="G34" s="3">
        <v>0.04</v>
      </c>
      <c r="H34" s="11">
        <v>0.02</v>
      </c>
    </row>
    <row r="35" spans="1:10" x14ac:dyDescent="0.2">
      <c r="A35" s="1">
        <v>2017</v>
      </c>
      <c r="B35" s="8">
        <v>111</v>
      </c>
      <c r="C35" s="8">
        <v>145</v>
      </c>
      <c r="D35">
        <v>118</v>
      </c>
      <c r="E35" s="3">
        <f>4805+(1/60*8)</f>
        <v>4805.1333333333332</v>
      </c>
      <c r="F35" s="8">
        <v>0.03</v>
      </c>
      <c r="G35" s="8">
        <v>0.04</v>
      </c>
      <c r="H35" s="8">
        <v>0.02</v>
      </c>
    </row>
    <row r="36" spans="1:10" x14ac:dyDescent="0.2">
      <c r="A36" s="1">
        <v>2018</v>
      </c>
      <c r="B36" s="8">
        <v>103</v>
      </c>
      <c r="C36" s="8">
        <v>203</v>
      </c>
      <c r="D36" s="5">
        <v>135</v>
      </c>
      <c r="E36" s="3">
        <f>4821+(1/60*24)</f>
        <v>4821.3999999999996</v>
      </c>
      <c r="F36" s="3">
        <v>2.2241032329391848E-2</v>
      </c>
      <c r="G36" s="3">
        <v>4.3834267600646071E-2</v>
      </c>
      <c r="H36" s="3">
        <v>2.9150867616193201E-2</v>
      </c>
    </row>
    <row r="37" spans="1:10" x14ac:dyDescent="0.2">
      <c r="A37" s="1">
        <v>2019</v>
      </c>
      <c r="B37" s="8">
        <v>102</v>
      </c>
      <c r="C37" s="8">
        <v>119</v>
      </c>
      <c r="D37" s="5">
        <v>101</v>
      </c>
      <c r="E37" s="3">
        <v>4458.3500000000004</v>
      </c>
      <c r="F37" s="3">
        <v>2.1363089559049239E-2</v>
      </c>
      <c r="G37" s="3">
        <v>4.2103953208611607E-2</v>
      </c>
      <c r="H37" s="3">
        <v>2.8000165926909199E-2</v>
      </c>
    </row>
    <row r="38" spans="1:10" x14ac:dyDescent="0.2">
      <c r="A38" s="1">
        <v>2020</v>
      </c>
      <c r="B38" s="8" t="e">
        <f>#REF!</f>
        <v>#REF!</v>
      </c>
      <c r="C38" s="8" t="e">
        <f>#REF!</f>
        <v>#REF!</v>
      </c>
      <c r="D38" s="5" t="e">
        <f>#REF!</f>
        <v>#REF!</v>
      </c>
      <c r="E38" s="3">
        <f>INT('Table No. of flight hours'!AF15)*24+HOUR('Table No. of flight hours'!AF15)+ROUND(MINUTE('Table No. of flight hours'!AF15)/60,2)</f>
        <v>4235.42</v>
      </c>
      <c r="F38" s="3">
        <f>B37/E37</f>
        <v>2.2878419146096649E-2</v>
      </c>
      <c r="G38" s="3">
        <f>C37/E37</f>
        <v>2.6691489003779423E-2</v>
      </c>
      <c r="H38" s="3">
        <f>D37/E37</f>
        <v>2.2654120919174132E-2</v>
      </c>
    </row>
    <row r="39" spans="1:10" x14ac:dyDescent="0.2">
      <c r="A39" s="1"/>
      <c r="B39" s="8"/>
      <c r="C39" s="8"/>
      <c r="D39" s="5"/>
      <c r="E39" s="3"/>
      <c r="F39" s="3"/>
      <c r="G39" s="3"/>
      <c r="H39" s="3"/>
    </row>
    <row r="40" spans="1:10" x14ac:dyDescent="0.2">
      <c r="A40" s="1"/>
      <c r="B40" s="8"/>
      <c r="C40" s="8"/>
      <c r="D40" s="5"/>
      <c r="E40" s="3"/>
      <c r="F40" s="3"/>
      <c r="G40" s="3"/>
      <c r="H40" s="3"/>
    </row>
    <row r="41" spans="1:10" x14ac:dyDescent="0.2">
      <c r="F41" s="6"/>
      <c r="G41" s="8"/>
    </row>
    <row r="42" spans="1:10" x14ac:dyDescent="0.2">
      <c r="A42" t="s">
        <v>35</v>
      </c>
    </row>
    <row r="43" spans="1:10" x14ac:dyDescent="0.2">
      <c r="A43" s="1" t="s">
        <v>20</v>
      </c>
      <c r="B43" s="1" t="s">
        <v>19</v>
      </c>
      <c r="C43" s="1" t="s">
        <v>27</v>
      </c>
      <c r="D43" s="1" t="s">
        <v>29</v>
      </c>
      <c r="E43" s="1" t="s">
        <v>36</v>
      </c>
      <c r="F43" s="1" t="s">
        <v>5</v>
      </c>
      <c r="G43" s="1" t="s">
        <v>32</v>
      </c>
      <c r="H43" s="1" t="s">
        <v>31</v>
      </c>
      <c r="I43" s="1" t="s">
        <v>30</v>
      </c>
      <c r="J43" s="1" t="s">
        <v>37</v>
      </c>
    </row>
    <row r="44" spans="1:10" x14ac:dyDescent="0.2">
      <c r="A44" s="1">
        <v>1999</v>
      </c>
      <c r="E44">
        <v>34</v>
      </c>
      <c r="F44">
        <v>81.3</v>
      </c>
      <c r="H44" s="3"/>
      <c r="I44" s="3"/>
      <c r="J44" s="3">
        <f t="shared" ref="J44:J54" si="0">E44/F44</f>
        <v>0.41820418204182042</v>
      </c>
    </row>
    <row r="45" spans="1:10" x14ac:dyDescent="0.2">
      <c r="A45" s="1">
        <v>2000</v>
      </c>
      <c r="E45">
        <v>59</v>
      </c>
      <c r="F45">
        <v>84.3</v>
      </c>
      <c r="H45" s="3"/>
      <c r="I45" s="3"/>
      <c r="J45" s="3">
        <f t="shared" si="0"/>
        <v>0.69988137603795975</v>
      </c>
    </row>
    <row r="46" spans="1:10" x14ac:dyDescent="0.2">
      <c r="A46" s="1">
        <v>2001</v>
      </c>
      <c r="E46">
        <v>60</v>
      </c>
      <c r="F46">
        <v>63.68</v>
      </c>
      <c r="H46" s="3"/>
      <c r="I46" s="3"/>
      <c r="J46" s="3">
        <f t="shared" si="0"/>
        <v>0.94221105527638194</v>
      </c>
    </row>
    <row r="47" spans="1:10" x14ac:dyDescent="0.2">
      <c r="A47" s="1">
        <v>2002</v>
      </c>
      <c r="E47">
        <v>33</v>
      </c>
      <c r="F47">
        <v>81.819999999999993</v>
      </c>
      <c r="H47" s="3"/>
      <c r="I47" s="3"/>
      <c r="J47" s="3">
        <f t="shared" si="0"/>
        <v>0.40332437056954296</v>
      </c>
    </row>
    <row r="48" spans="1:10" x14ac:dyDescent="0.2">
      <c r="A48" s="1">
        <v>2003</v>
      </c>
      <c r="E48">
        <v>23</v>
      </c>
      <c r="F48">
        <v>50.08</v>
      </c>
      <c r="H48" s="3"/>
      <c r="I48" s="3"/>
      <c r="J48" s="3">
        <f t="shared" si="0"/>
        <v>0.45926517571884984</v>
      </c>
    </row>
    <row r="49" spans="1:10" x14ac:dyDescent="0.2">
      <c r="A49" s="1">
        <v>2004</v>
      </c>
      <c r="E49">
        <v>50</v>
      </c>
      <c r="F49">
        <v>82.67</v>
      </c>
      <c r="H49" s="3"/>
      <c r="I49" s="3"/>
      <c r="J49" s="3">
        <f t="shared" si="0"/>
        <v>0.604814322003145</v>
      </c>
    </row>
    <row r="50" spans="1:10" x14ac:dyDescent="0.2">
      <c r="A50" s="1">
        <v>2005</v>
      </c>
      <c r="E50">
        <v>17</v>
      </c>
      <c r="F50">
        <v>50.71</v>
      </c>
      <c r="H50" s="3"/>
      <c r="I50" s="3"/>
      <c r="J50" s="3">
        <f t="shared" si="0"/>
        <v>0.33523959771248274</v>
      </c>
    </row>
    <row r="51" spans="1:10" x14ac:dyDescent="0.2">
      <c r="A51" s="1">
        <v>2006</v>
      </c>
      <c r="E51">
        <v>28</v>
      </c>
      <c r="F51">
        <v>73.11</v>
      </c>
      <c r="H51" s="3"/>
      <c r="I51" s="3"/>
      <c r="J51" s="3">
        <f t="shared" si="0"/>
        <v>0.38298454383805225</v>
      </c>
    </row>
    <row r="52" spans="1:10" x14ac:dyDescent="0.2">
      <c r="A52" s="1">
        <v>2007</v>
      </c>
      <c r="E52">
        <v>24</v>
      </c>
      <c r="F52">
        <v>38.270000000000003</v>
      </c>
      <c r="H52" s="3"/>
      <c r="I52" s="3"/>
      <c r="J52" s="3">
        <f t="shared" si="0"/>
        <v>0.62712307290305713</v>
      </c>
    </row>
    <row r="53" spans="1:10" x14ac:dyDescent="0.2">
      <c r="A53" s="1">
        <v>2008</v>
      </c>
      <c r="D53">
        <v>34</v>
      </c>
      <c r="E53">
        <v>37</v>
      </c>
      <c r="F53">
        <v>56.39</v>
      </c>
      <c r="H53" s="3"/>
      <c r="I53" s="3">
        <f>D53/F53</f>
        <v>0.60294378435892892</v>
      </c>
      <c r="J53" s="3">
        <f t="shared" si="0"/>
        <v>0.65614470650824619</v>
      </c>
    </row>
    <row r="54" spans="1:10" x14ac:dyDescent="0.2">
      <c r="A54" s="1">
        <v>2009</v>
      </c>
      <c r="D54">
        <v>23</v>
      </c>
      <c r="E54">
        <v>35</v>
      </c>
      <c r="F54">
        <v>85.45</v>
      </c>
      <c r="H54" s="3"/>
      <c r="I54" s="3">
        <f t="shared" ref="I54:I63" si="1">D54/F54</f>
        <v>0.26916325336454067</v>
      </c>
      <c r="J54" s="3">
        <f t="shared" si="0"/>
        <v>0.40959625511995318</v>
      </c>
    </row>
    <row r="55" spans="1:10" x14ac:dyDescent="0.2">
      <c r="A55" s="1">
        <v>2010</v>
      </c>
      <c r="D55">
        <v>45</v>
      </c>
      <c r="E55">
        <v>46</v>
      </c>
      <c r="F55">
        <v>82.19</v>
      </c>
      <c r="H55" s="3"/>
      <c r="I55" s="3">
        <f t="shared" si="1"/>
        <v>0.54751186275702646</v>
      </c>
      <c r="J55" s="3">
        <f>E55/F55</f>
        <v>0.55967879304051593</v>
      </c>
    </row>
    <row r="56" spans="1:10" x14ac:dyDescent="0.2">
      <c r="A56" s="1">
        <v>2011</v>
      </c>
      <c r="D56">
        <v>7</v>
      </c>
      <c r="E56">
        <v>10</v>
      </c>
      <c r="F56" s="16">
        <v>34.630000000000003</v>
      </c>
      <c r="H56" s="3"/>
      <c r="I56" s="3">
        <f t="shared" si="1"/>
        <v>0.20213687554143805</v>
      </c>
      <c r="J56" s="3">
        <f t="shared" ref="J56:J63" si="2">E56/F56</f>
        <v>0.28876696505919719</v>
      </c>
    </row>
    <row r="57" spans="1:10" x14ac:dyDescent="0.2">
      <c r="A57" s="1">
        <v>2012</v>
      </c>
      <c r="D57">
        <v>1</v>
      </c>
      <c r="E57">
        <v>1</v>
      </c>
      <c r="F57" s="16">
        <v>48.082999999999998</v>
      </c>
      <c r="H57" s="3"/>
      <c r="I57" s="3">
        <f t="shared" si="1"/>
        <v>2.0797371212278769E-2</v>
      </c>
      <c r="J57" s="3">
        <f t="shared" si="2"/>
        <v>2.0797371212278769E-2</v>
      </c>
    </row>
    <row r="58" spans="1:10" x14ac:dyDescent="0.2">
      <c r="A58" s="1">
        <v>2013</v>
      </c>
      <c r="D58">
        <v>2</v>
      </c>
      <c r="E58">
        <v>5</v>
      </c>
      <c r="F58" s="16">
        <v>65.082999999999998</v>
      </c>
      <c r="H58" s="3"/>
      <c r="I58" s="3">
        <f t="shared" si="1"/>
        <v>3.0729990934652673E-2</v>
      </c>
      <c r="J58" s="3">
        <f t="shared" si="2"/>
        <v>7.6824977336631683E-2</v>
      </c>
    </row>
    <row r="59" spans="1:10" x14ac:dyDescent="0.2">
      <c r="A59" s="1">
        <v>2014</v>
      </c>
      <c r="B59">
        <v>3</v>
      </c>
      <c r="C59">
        <v>3</v>
      </c>
      <c r="D59">
        <v>58</v>
      </c>
      <c r="E59">
        <v>64</v>
      </c>
      <c r="F59">
        <v>99.3</v>
      </c>
      <c r="H59" s="3">
        <f t="shared" ref="H59:H65" si="3">C59/F59</f>
        <v>3.0211480362537766E-2</v>
      </c>
      <c r="I59" s="3">
        <f t="shared" si="1"/>
        <v>0.58408862034239684</v>
      </c>
      <c r="J59" s="3">
        <f t="shared" si="2"/>
        <v>0.64451158106747231</v>
      </c>
    </row>
    <row r="60" spans="1:10" x14ac:dyDescent="0.2">
      <c r="A60" s="1">
        <v>2015</v>
      </c>
      <c r="B60">
        <v>0</v>
      </c>
      <c r="C60">
        <v>0</v>
      </c>
      <c r="D60">
        <v>4</v>
      </c>
      <c r="E60">
        <v>4</v>
      </c>
      <c r="F60" s="16">
        <v>42.6</v>
      </c>
      <c r="H60" s="3">
        <f t="shared" si="3"/>
        <v>0</v>
      </c>
      <c r="I60" s="3">
        <f t="shared" si="1"/>
        <v>9.3896713615023469E-2</v>
      </c>
      <c r="J60" s="3">
        <f t="shared" si="2"/>
        <v>9.3896713615023469E-2</v>
      </c>
    </row>
    <row r="61" spans="1:10" x14ac:dyDescent="0.2">
      <c r="A61" s="1">
        <v>2016</v>
      </c>
      <c r="B61">
        <v>1</v>
      </c>
      <c r="C61">
        <v>5</v>
      </c>
      <c r="D61">
        <v>5</v>
      </c>
      <c r="E61">
        <v>20</v>
      </c>
      <c r="F61" s="16">
        <v>86.75</v>
      </c>
      <c r="H61" s="3">
        <f t="shared" si="3"/>
        <v>5.7636887608069162E-2</v>
      </c>
      <c r="I61" s="3">
        <f t="shared" si="1"/>
        <v>5.7636887608069162E-2</v>
      </c>
      <c r="J61" s="3">
        <f t="shared" si="2"/>
        <v>0.23054755043227665</v>
      </c>
    </row>
    <row r="62" spans="1:10" x14ac:dyDescent="0.2">
      <c r="A62" s="1">
        <v>2017</v>
      </c>
      <c r="B62">
        <v>1</v>
      </c>
      <c r="C62">
        <v>1</v>
      </c>
      <c r="D62">
        <v>54</v>
      </c>
      <c r="E62">
        <v>56</v>
      </c>
      <c r="F62" s="28">
        <v>101.95</v>
      </c>
      <c r="H62" s="3">
        <f t="shared" si="3"/>
        <v>9.8087297694948502E-3</v>
      </c>
      <c r="I62" s="3">
        <f t="shared" si="1"/>
        <v>0.52967140755272191</v>
      </c>
      <c r="J62" s="3">
        <f t="shared" si="2"/>
        <v>0.54928886709171165</v>
      </c>
    </row>
    <row r="63" spans="1:10" x14ac:dyDescent="0.2">
      <c r="A63" s="1">
        <v>2018</v>
      </c>
      <c r="B63">
        <v>1</v>
      </c>
      <c r="C63">
        <v>8</v>
      </c>
      <c r="D63">
        <v>33</v>
      </c>
      <c r="E63">
        <v>47</v>
      </c>
      <c r="F63" s="28">
        <v>97.83</v>
      </c>
      <c r="H63" s="3">
        <f t="shared" si="3"/>
        <v>8.1774506797505878E-2</v>
      </c>
      <c r="I63" s="3">
        <f t="shared" si="1"/>
        <v>0.33731984053971176</v>
      </c>
      <c r="J63" s="3">
        <f t="shared" si="2"/>
        <v>0.48042522743534705</v>
      </c>
    </row>
    <row r="64" spans="1:10" x14ac:dyDescent="0.2">
      <c r="A64" s="1">
        <v>2019</v>
      </c>
      <c r="B64">
        <v>5</v>
      </c>
      <c r="C64">
        <v>2</v>
      </c>
      <c r="D64">
        <v>36</v>
      </c>
      <c r="E64">
        <v>43</v>
      </c>
      <c r="F64" s="29">
        <v>89</v>
      </c>
      <c r="H64" s="3">
        <f t="shared" si="3"/>
        <v>2.247191011235955E-2</v>
      </c>
      <c r="I64" s="3">
        <f t="shared" ref="I64:I65" si="4">D64/F64</f>
        <v>0.4044943820224719</v>
      </c>
      <c r="J64" s="3">
        <f t="shared" ref="J64:J65" si="5">E64/F64</f>
        <v>0.48314606741573035</v>
      </c>
    </row>
    <row r="65" spans="1:10" x14ac:dyDescent="0.2">
      <c r="A65" s="1">
        <v>2020</v>
      </c>
      <c r="B65" t="e">
        <f>#REF!</f>
        <v>#REF!</v>
      </c>
      <c r="C65" t="e">
        <f>#REF!</f>
        <v>#REF!</v>
      </c>
      <c r="D65" t="e">
        <f>#REF!</f>
        <v>#REF!</v>
      </c>
      <c r="E65" t="e">
        <f>#REF!</f>
        <v>#REF!</v>
      </c>
      <c r="F65" s="3" t="e">
        <f>INT(#REF!)*24+HOUR(#REF!)+ROUND(MINUTE(#REF!)/60,2)</f>
        <v>#REF!</v>
      </c>
      <c r="H65" s="3" t="e">
        <f t="shared" si="3"/>
        <v>#REF!</v>
      </c>
      <c r="I65" s="3" t="e">
        <f t="shared" si="4"/>
        <v>#REF!</v>
      </c>
      <c r="J65" s="3" t="e">
        <f t="shared" si="5"/>
        <v>#REF!</v>
      </c>
    </row>
    <row r="68" spans="1:10" x14ac:dyDescent="0.2">
      <c r="A68" t="s">
        <v>143</v>
      </c>
      <c r="D68" t="s">
        <v>144</v>
      </c>
    </row>
    <row r="69" spans="1:10" x14ac:dyDescent="0.2">
      <c r="D69" s="8" t="s">
        <v>588</v>
      </c>
    </row>
    <row r="72" spans="1:10" x14ac:dyDescent="0.2">
      <c r="A72" t="s">
        <v>145</v>
      </c>
    </row>
    <row r="73" spans="1:10" x14ac:dyDescent="0.2">
      <c r="A73" s="1" t="s">
        <v>20</v>
      </c>
      <c r="B73" s="1" t="s">
        <v>7</v>
      </c>
      <c r="C73" s="1" t="s">
        <v>8</v>
      </c>
      <c r="D73" s="1" t="s">
        <v>27</v>
      </c>
      <c r="E73" s="1" t="s">
        <v>19</v>
      </c>
      <c r="F73" s="1" t="s">
        <v>146</v>
      </c>
    </row>
    <row r="74" spans="1:10" x14ac:dyDescent="0.2">
      <c r="A74" s="1">
        <v>1999</v>
      </c>
      <c r="B74">
        <v>23</v>
      </c>
      <c r="F74">
        <f t="shared" ref="F74:F95" si="6">B74/F44</f>
        <v>0.28290282902829028</v>
      </c>
    </row>
    <row r="75" spans="1:10" x14ac:dyDescent="0.2">
      <c r="A75" s="1">
        <v>2000</v>
      </c>
      <c r="B75">
        <v>49</v>
      </c>
      <c r="C75">
        <v>5</v>
      </c>
      <c r="D75">
        <v>0</v>
      </c>
      <c r="E75">
        <v>0</v>
      </c>
      <c r="F75">
        <f t="shared" si="6"/>
        <v>0.58125741399762754</v>
      </c>
    </row>
    <row r="76" spans="1:10" x14ac:dyDescent="0.2">
      <c r="A76" s="1">
        <v>2001</v>
      </c>
      <c r="B76" s="19">
        <v>52</v>
      </c>
      <c r="F76">
        <f t="shared" si="6"/>
        <v>0.81658291457286436</v>
      </c>
    </row>
    <row r="77" spans="1:10" x14ac:dyDescent="0.2">
      <c r="A77" s="1">
        <v>2002</v>
      </c>
      <c r="B77">
        <v>23</v>
      </c>
      <c r="C77">
        <v>0</v>
      </c>
      <c r="E77">
        <v>0</v>
      </c>
      <c r="F77">
        <f t="shared" si="6"/>
        <v>0.28110486433634813</v>
      </c>
    </row>
    <row r="78" spans="1:10" x14ac:dyDescent="0.2">
      <c r="A78" s="1">
        <v>2003</v>
      </c>
      <c r="B78">
        <v>6</v>
      </c>
      <c r="C78">
        <v>1</v>
      </c>
      <c r="E78">
        <v>3</v>
      </c>
      <c r="F78">
        <f t="shared" si="6"/>
        <v>0.11980830670926518</v>
      </c>
    </row>
    <row r="79" spans="1:10" x14ac:dyDescent="0.2">
      <c r="A79" s="1">
        <v>2004</v>
      </c>
      <c r="B79">
        <v>40</v>
      </c>
      <c r="C79">
        <v>1</v>
      </c>
      <c r="E79">
        <v>7</v>
      </c>
      <c r="F79">
        <f t="shared" si="6"/>
        <v>0.48385145760251602</v>
      </c>
    </row>
    <row r="80" spans="1:10" x14ac:dyDescent="0.2">
      <c r="A80" s="1">
        <v>2005</v>
      </c>
      <c r="B80">
        <v>3</v>
      </c>
      <c r="C80">
        <v>0</v>
      </c>
      <c r="E80">
        <v>14</v>
      </c>
      <c r="F80">
        <f t="shared" si="6"/>
        <v>5.9159929008085192E-2</v>
      </c>
    </row>
    <row r="81" spans="1:6" x14ac:dyDescent="0.2">
      <c r="A81" s="1">
        <v>2006</v>
      </c>
      <c r="B81">
        <v>7</v>
      </c>
      <c r="C81">
        <v>0</v>
      </c>
      <c r="E81">
        <v>9</v>
      </c>
      <c r="F81">
        <f t="shared" si="6"/>
        <v>9.5746135959513062E-2</v>
      </c>
    </row>
    <row r="82" spans="1:6" x14ac:dyDescent="0.2">
      <c r="A82" s="1">
        <v>2007</v>
      </c>
      <c r="B82">
        <v>4</v>
      </c>
      <c r="C82">
        <v>0</v>
      </c>
      <c r="E82">
        <v>4</v>
      </c>
      <c r="F82">
        <f t="shared" si="6"/>
        <v>0.10452051215050953</v>
      </c>
    </row>
    <row r="83" spans="1:6" x14ac:dyDescent="0.2">
      <c r="A83" s="1">
        <v>2008</v>
      </c>
      <c r="B83">
        <v>26</v>
      </c>
      <c r="C83">
        <v>0</v>
      </c>
      <c r="E83">
        <v>6</v>
      </c>
      <c r="F83">
        <f t="shared" si="6"/>
        <v>0.4610746586274162</v>
      </c>
    </row>
    <row r="84" spans="1:6" x14ac:dyDescent="0.2">
      <c r="A84" s="1">
        <v>2009</v>
      </c>
      <c r="B84">
        <v>27</v>
      </c>
      <c r="C84">
        <v>2</v>
      </c>
      <c r="E84">
        <v>6</v>
      </c>
      <c r="F84">
        <f t="shared" si="6"/>
        <v>0.31597425394967815</v>
      </c>
    </row>
    <row r="85" spans="1:6" x14ac:dyDescent="0.2">
      <c r="A85" s="1">
        <v>2010</v>
      </c>
      <c r="B85">
        <v>40</v>
      </c>
      <c r="C85">
        <v>0</v>
      </c>
      <c r="E85">
        <v>6</v>
      </c>
      <c r="F85">
        <f t="shared" si="6"/>
        <v>0.48667721133957903</v>
      </c>
    </row>
    <row r="86" spans="1:6" x14ac:dyDescent="0.2">
      <c r="A86" s="1">
        <v>2011</v>
      </c>
      <c r="B86">
        <v>1</v>
      </c>
      <c r="C86">
        <v>0</v>
      </c>
      <c r="E86">
        <v>3</v>
      </c>
      <c r="F86">
        <f t="shared" si="6"/>
        <v>2.887669650591972E-2</v>
      </c>
    </row>
    <row r="87" spans="1:6" x14ac:dyDescent="0.2">
      <c r="A87" s="1">
        <v>2012</v>
      </c>
      <c r="B87">
        <v>4</v>
      </c>
      <c r="C87">
        <v>4</v>
      </c>
      <c r="E87">
        <v>3</v>
      </c>
      <c r="F87">
        <f t="shared" si="6"/>
        <v>8.3189484849115078E-2</v>
      </c>
    </row>
    <row r="88" spans="1:6" x14ac:dyDescent="0.2">
      <c r="A88" s="1">
        <v>2013</v>
      </c>
      <c r="B88">
        <v>21</v>
      </c>
      <c r="C88">
        <v>2</v>
      </c>
      <c r="E88">
        <v>5</v>
      </c>
      <c r="F88">
        <f t="shared" si="6"/>
        <v>0.32266490481385307</v>
      </c>
    </row>
    <row r="89" spans="1:6" x14ac:dyDescent="0.2">
      <c r="A89" s="1">
        <v>2014</v>
      </c>
      <c r="B89">
        <v>50</v>
      </c>
      <c r="C89">
        <v>1</v>
      </c>
      <c r="D89">
        <v>0</v>
      </c>
      <c r="E89">
        <v>10</v>
      </c>
      <c r="F89">
        <f t="shared" si="6"/>
        <v>0.50352467270896273</v>
      </c>
    </row>
    <row r="90" spans="1:6" x14ac:dyDescent="0.2">
      <c r="A90" s="1">
        <v>2015</v>
      </c>
      <c r="B90">
        <v>4</v>
      </c>
      <c r="C90">
        <v>0</v>
      </c>
      <c r="D90">
        <v>4</v>
      </c>
      <c r="E90">
        <v>4</v>
      </c>
      <c r="F90">
        <f t="shared" si="6"/>
        <v>9.3896713615023469E-2</v>
      </c>
    </row>
    <row r="91" spans="1:6" x14ac:dyDescent="0.2">
      <c r="A91" s="1">
        <v>2016</v>
      </c>
      <c r="B91">
        <v>14</v>
      </c>
      <c r="C91">
        <v>0</v>
      </c>
      <c r="D91">
        <v>0</v>
      </c>
      <c r="E91">
        <v>5</v>
      </c>
      <c r="F91">
        <f t="shared" si="6"/>
        <v>0.16138328530259366</v>
      </c>
    </row>
    <row r="92" spans="1:6" x14ac:dyDescent="0.2">
      <c r="A92" s="1">
        <v>2017</v>
      </c>
      <c r="B92">
        <v>48</v>
      </c>
      <c r="C92">
        <v>0</v>
      </c>
      <c r="D92">
        <v>0</v>
      </c>
      <c r="E92">
        <v>3</v>
      </c>
      <c r="F92">
        <f t="shared" si="6"/>
        <v>0.47081902893575278</v>
      </c>
    </row>
    <row r="93" spans="1:6" x14ac:dyDescent="0.2">
      <c r="A93" s="1">
        <v>2018</v>
      </c>
      <c r="B93" s="19">
        <v>31</v>
      </c>
      <c r="F93">
        <f t="shared" si="6"/>
        <v>0.31687621384033526</v>
      </c>
    </row>
    <row r="94" spans="1:6" x14ac:dyDescent="0.2">
      <c r="A94" s="1">
        <v>2019</v>
      </c>
      <c r="B94">
        <v>33</v>
      </c>
      <c r="C94">
        <v>0</v>
      </c>
      <c r="D94">
        <v>0</v>
      </c>
      <c r="E94">
        <v>3</v>
      </c>
      <c r="F94">
        <f t="shared" si="6"/>
        <v>0.3707865168539326</v>
      </c>
    </row>
    <row r="95" spans="1:6" x14ac:dyDescent="0.2">
      <c r="A95" s="1">
        <v>2020</v>
      </c>
      <c r="B95" t="e">
        <f>#REF!+#REF!+#REF!</f>
        <v>#REF!</v>
      </c>
      <c r="C95" s="30" t="e">
        <f>#REF!+#REF!+#REF!</f>
        <v>#REF!</v>
      </c>
      <c r="D95" s="30" t="e">
        <f>#REF!+#REF!+#REF!</f>
        <v>#REF!</v>
      </c>
      <c r="E95" s="30" t="e">
        <f>#REF!+#REF!+#REF!</f>
        <v>#REF!</v>
      </c>
      <c r="F95" t="e">
        <f t="shared" si="6"/>
        <v>#REF!</v>
      </c>
    </row>
    <row r="129" spans="1:1" x14ac:dyDescent="0.2">
      <c r="A129" s="1">
        <v>2020</v>
      </c>
    </row>
  </sheetData>
  <phoneticPr fontId="6" type="noConversion"/>
  <printOptions gridLines="1" gridLinesSet="0"/>
  <pageMargins left="0.75" right="0.75" top="1" bottom="1" header="0.5" footer="0.5"/>
  <pageSetup paperSize="9" orientation="portrait" r:id="rId1"/>
  <headerFooter alignWithMargins="0">
    <oddHeader>&amp;A</oddHeader>
    <oddFooter>Page 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13"/>
  <sheetViews>
    <sheetView zoomScale="115" zoomScaleNormal="115" workbookViewId="0">
      <selection sqref="A1:XFD2"/>
    </sheetView>
  </sheetViews>
  <sheetFormatPr defaultColWidth="9.140625" defaultRowHeight="12" x14ac:dyDescent="0.2"/>
  <cols>
    <col min="1" max="1" width="12.7109375" style="21" customWidth="1"/>
    <col min="2" max="2" width="10" style="21" bestFit="1" customWidth="1"/>
    <col min="3" max="3" width="19" style="21" bestFit="1" customWidth="1"/>
    <col min="4" max="4" width="20.42578125" style="21" customWidth="1"/>
    <col min="5" max="5" width="16.5703125" style="21" customWidth="1"/>
    <col min="6" max="6" width="18.42578125" style="21" customWidth="1"/>
    <col min="7" max="7" width="12.42578125" style="21" bestFit="1" customWidth="1"/>
    <col min="8" max="16384" width="9.140625" style="21"/>
  </cols>
  <sheetData>
    <row r="1" spans="1:9" ht="12" customHeight="1" x14ac:dyDescent="0.2">
      <c r="A1" s="31" t="s">
        <v>6</v>
      </c>
      <c r="B1" s="32" t="s">
        <v>17</v>
      </c>
      <c r="C1" s="33"/>
      <c r="D1" s="33"/>
      <c r="E1" s="33"/>
      <c r="F1" s="33"/>
      <c r="G1" s="33"/>
      <c r="H1" s="33"/>
      <c r="I1" s="34"/>
    </row>
    <row r="2" spans="1:9" ht="24" x14ac:dyDescent="0.2">
      <c r="A2" s="35"/>
      <c r="B2" s="20" t="s">
        <v>18</v>
      </c>
      <c r="C2" s="20" t="s">
        <v>24</v>
      </c>
      <c r="D2" s="20" t="s">
        <v>22</v>
      </c>
      <c r="E2" s="20" t="s">
        <v>23</v>
      </c>
      <c r="F2" s="22" t="s">
        <v>25</v>
      </c>
      <c r="G2" s="22" t="s">
        <v>26</v>
      </c>
      <c r="H2" s="22" t="s">
        <v>63</v>
      </c>
      <c r="I2" s="22" t="s">
        <v>394</v>
      </c>
    </row>
    <row r="3" spans="1:9" x14ac:dyDescent="0.2">
      <c r="A3" s="23" t="s">
        <v>9</v>
      </c>
      <c r="B3" s="12">
        <v>11</v>
      </c>
      <c r="C3" s="12">
        <v>2</v>
      </c>
      <c r="D3" s="12">
        <v>0</v>
      </c>
      <c r="E3" s="12">
        <v>0</v>
      </c>
      <c r="F3" s="12">
        <v>0</v>
      </c>
      <c r="G3" s="12">
        <v>2</v>
      </c>
      <c r="H3" s="12">
        <v>7</v>
      </c>
      <c r="I3" s="12">
        <v>0</v>
      </c>
    </row>
    <row r="4" spans="1:9" x14ac:dyDescent="0.2">
      <c r="A4" s="23" t="s">
        <v>10</v>
      </c>
      <c r="B4" s="12">
        <v>267</v>
      </c>
      <c r="C4" s="12">
        <v>19</v>
      </c>
      <c r="D4" s="12">
        <v>66</v>
      </c>
      <c r="E4" s="12">
        <v>3</v>
      </c>
      <c r="F4" s="12">
        <v>8</v>
      </c>
      <c r="G4" s="12">
        <v>68</v>
      </c>
      <c r="H4" s="12">
        <v>99</v>
      </c>
      <c r="I4" s="12">
        <v>4</v>
      </c>
    </row>
    <row r="5" spans="1:9" x14ac:dyDescent="0.2">
      <c r="A5" s="23" t="s">
        <v>11</v>
      </c>
      <c r="B5" s="12">
        <v>116</v>
      </c>
      <c r="C5" s="12">
        <v>4</v>
      </c>
      <c r="D5" s="12">
        <v>3</v>
      </c>
      <c r="E5" s="12">
        <v>1</v>
      </c>
      <c r="F5" s="12">
        <v>6</v>
      </c>
      <c r="G5" s="12">
        <v>13</v>
      </c>
      <c r="H5" s="12">
        <v>29</v>
      </c>
      <c r="I5" s="12">
        <v>60</v>
      </c>
    </row>
    <row r="6" spans="1:9" x14ac:dyDescent="0.2">
      <c r="A6" s="24" t="s">
        <v>12</v>
      </c>
      <c r="B6" s="25">
        <v>78</v>
      </c>
      <c r="C6" s="25">
        <v>0</v>
      </c>
      <c r="D6" s="25">
        <v>19</v>
      </c>
      <c r="E6" s="25">
        <v>13</v>
      </c>
      <c r="F6" s="25">
        <v>4</v>
      </c>
      <c r="G6" s="25">
        <v>33</v>
      </c>
      <c r="H6" s="12">
        <v>3</v>
      </c>
      <c r="I6" s="12">
        <v>6</v>
      </c>
    </row>
    <row r="7" spans="1:9" x14ac:dyDescent="0.2">
      <c r="A7" s="24" t="s">
        <v>28</v>
      </c>
      <c r="B7" s="25">
        <v>41</v>
      </c>
      <c r="C7" s="25">
        <v>4</v>
      </c>
      <c r="D7" s="25">
        <v>1</v>
      </c>
      <c r="E7" s="25">
        <v>2</v>
      </c>
      <c r="F7" s="25">
        <v>4</v>
      </c>
      <c r="G7" s="25">
        <v>2</v>
      </c>
      <c r="H7" s="12">
        <v>19</v>
      </c>
      <c r="I7" s="12">
        <v>9</v>
      </c>
    </row>
    <row r="8" spans="1:9" x14ac:dyDescent="0.2">
      <c r="A8" s="23" t="s">
        <v>13</v>
      </c>
      <c r="B8" s="12">
        <v>205</v>
      </c>
      <c r="C8" s="12">
        <v>4</v>
      </c>
      <c r="D8" s="12">
        <v>22</v>
      </c>
      <c r="E8" s="12">
        <v>2</v>
      </c>
      <c r="F8" s="12">
        <v>2</v>
      </c>
      <c r="G8" s="12">
        <v>34</v>
      </c>
      <c r="H8" s="12">
        <v>67</v>
      </c>
      <c r="I8" s="12">
        <v>74</v>
      </c>
    </row>
    <row r="9" spans="1:9" x14ac:dyDescent="0.2">
      <c r="A9" s="23" t="s">
        <v>14</v>
      </c>
      <c r="B9" s="12">
        <f>329+203</f>
        <v>532</v>
      </c>
      <c r="C9" s="12">
        <v>145</v>
      </c>
      <c r="D9" s="12">
        <v>19</v>
      </c>
      <c r="E9" s="12">
        <v>0</v>
      </c>
      <c r="F9" s="12">
        <v>7</v>
      </c>
      <c r="G9" s="12">
        <v>10</v>
      </c>
      <c r="H9" s="12">
        <v>16</v>
      </c>
      <c r="I9" s="12">
        <v>265</v>
      </c>
    </row>
    <row r="10" spans="1:9" x14ac:dyDescent="0.2">
      <c r="A10" s="23" t="s">
        <v>21</v>
      </c>
      <c r="B10" s="12">
        <v>86</v>
      </c>
      <c r="C10" s="12">
        <v>0</v>
      </c>
      <c r="D10" s="12">
        <v>5</v>
      </c>
      <c r="E10" s="12">
        <v>6</v>
      </c>
      <c r="F10" s="12">
        <v>0</v>
      </c>
      <c r="G10" s="12">
        <v>17</v>
      </c>
      <c r="H10" s="12">
        <v>26</v>
      </c>
      <c r="I10" s="12">
        <v>32</v>
      </c>
    </row>
    <row r="11" spans="1:9" x14ac:dyDescent="0.2">
      <c r="A11" s="23" t="s">
        <v>15</v>
      </c>
      <c r="B11" s="26">
        <v>28</v>
      </c>
      <c r="C11" s="12">
        <v>0</v>
      </c>
      <c r="D11" s="26">
        <v>1</v>
      </c>
      <c r="E11" s="12">
        <v>0</v>
      </c>
      <c r="F11" s="12">
        <v>2</v>
      </c>
      <c r="G11" s="12">
        <v>12</v>
      </c>
      <c r="H11" s="12">
        <v>1</v>
      </c>
      <c r="I11" s="12">
        <v>12</v>
      </c>
    </row>
    <row r="12" spans="1:9" x14ac:dyDescent="0.2">
      <c r="A12" s="23" t="s">
        <v>2</v>
      </c>
      <c r="B12" s="12">
        <v>996</v>
      </c>
      <c r="C12" s="12">
        <v>94</v>
      </c>
      <c r="D12" s="12">
        <v>60</v>
      </c>
      <c r="E12" s="12">
        <v>11</v>
      </c>
      <c r="F12" s="12">
        <v>7</v>
      </c>
      <c r="G12" s="12">
        <v>601</v>
      </c>
      <c r="H12" s="12">
        <v>148</v>
      </c>
      <c r="I12" s="12">
        <v>75</v>
      </c>
    </row>
    <row r="13" spans="1:9" x14ac:dyDescent="0.2">
      <c r="A13" s="13" t="s">
        <v>16</v>
      </c>
      <c r="B13" s="27">
        <f>SUM(B3:B12)</f>
        <v>2360</v>
      </c>
      <c r="C13" s="27">
        <f t="shared" ref="C13:G13" si="0">SUM(C3:C12)</f>
        <v>272</v>
      </c>
      <c r="D13" s="27">
        <f t="shared" si="0"/>
        <v>196</v>
      </c>
      <c r="E13" s="27">
        <f t="shared" si="0"/>
        <v>38</v>
      </c>
      <c r="F13" s="27">
        <f t="shared" si="0"/>
        <v>40</v>
      </c>
      <c r="G13" s="27">
        <f t="shared" si="0"/>
        <v>792</v>
      </c>
      <c r="H13" s="27">
        <f t="shared" ref="H13:I13" si="1">SUM(H3:H12)</f>
        <v>415</v>
      </c>
      <c r="I13" s="27">
        <f t="shared" si="1"/>
        <v>537</v>
      </c>
    </row>
  </sheetData>
  <mergeCells count="2">
    <mergeCell ref="A1:A2"/>
    <mergeCell ref="B1:I1"/>
  </mergeCells>
  <pageMargins left="0.7" right="0.7" top="0.75" bottom="0.75" header="0.3" footer="0.3"/>
  <pageSetup paperSize="9" orientation="portrait" r:id="rId1"/>
  <ignoredErrors>
    <ignoredError sqref="B9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T426"/>
  <sheetViews>
    <sheetView zoomScale="70" zoomScaleNormal="70" workbookViewId="0">
      <pane ySplit="1" topLeftCell="A297" activePane="bottomLeft" state="frozen"/>
      <selection pane="bottomLeft" activeCell="F304" sqref="F304"/>
    </sheetView>
  </sheetViews>
  <sheetFormatPr defaultColWidth="9.140625" defaultRowHeight="12.75" x14ac:dyDescent="0.2"/>
  <cols>
    <col min="1" max="1" width="16.42578125" style="36" bestFit="1" customWidth="1"/>
    <col min="2" max="2" width="13" style="36" bestFit="1" customWidth="1"/>
    <col min="3" max="3" width="16.7109375" style="36" bestFit="1" customWidth="1"/>
    <col min="4" max="4" width="19.7109375" style="36" bestFit="1" customWidth="1"/>
    <col min="5" max="5" width="18.5703125" style="36" bestFit="1" customWidth="1"/>
    <col min="6" max="6" width="13.140625" style="36" bestFit="1" customWidth="1"/>
    <col min="7" max="7" width="13.42578125" style="36" bestFit="1" customWidth="1"/>
    <col min="8" max="8" width="20" style="36" bestFit="1" customWidth="1"/>
    <col min="9" max="9" width="23.140625" style="36" bestFit="1" customWidth="1"/>
    <col min="10" max="10" width="42.140625" style="36" bestFit="1" customWidth="1"/>
    <col min="11" max="11" width="16.7109375" style="36" bestFit="1" customWidth="1"/>
    <col min="12" max="12" width="18.5703125" style="36" bestFit="1" customWidth="1"/>
    <col min="13" max="13" width="15.28515625" style="36" bestFit="1" customWidth="1"/>
    <col min="14" max="14" width="14" style="36" bestFit="1" customWidth="1"/>
    <col min="15" max="15" width="13.140625" style="36" bestFit="1" customWidth="1"/>
    <col min="16" max="16" width="22.5703125" style="36" bestFit="1" customWidth="1"/>
    <col min="17" max="17" width="40.140625" style="36" bestFit="1" customWidth="1"/>
    <col min="18" max="18" width="30.28515625" style="36" bestFit="1" customWidth="1"/>
    <col min="19" max="19" width="51.5703125" style="36" bestFit="1" customWidth="1"/>
    <col min="20" max="20" width="25.28515625" style="36" bestFit="1" customWidth="1"/>
    <col min="21" max="16384" width="9.140625" style="36"/>
  </cols>
  <sheetData>
    <row r="1" spans="1:20" x14ac:dyDescent="0.2">
      <c r="A1" s="37" t="s">
        <v>6</v>
      </c>
      <c r="B1" s="38" t="s">
        <v>20</v>
      </c>
      <c r="C1" s="37" t="s">
        <v>38</v>
      </c>
      <c r="D1" s="37" t="s">
        <v>39</v>
      </c>
      <c r="E1" s="37" t="s">
        <v>40</v>
      </c>
      <c r="F1" s="39" t="s">
        <v>41</v>
      </c>
      <c r="G1" s="40" t="s">
        <v>42</v>
      </c>
      <c r="H1" s="40" t="s">
        <v>43</v>
      </c>
      <c r="I1" s="40" t="s">
        <v>44</v>
      </c>
      <c r="J1" s="40" t="s">
        <v>154</v>
      </c>
      <c r="K1" s="41" t="s">
        <v>45</v>
      </c>
      <c r="L1" s="41" t="s">
        <v>46</v>
      </c>
      <c r="M1" s="42" t="s">
        <v>47</v>
      </c>
      <c r="N1" s="42" t="s">
        <v>48</v>
      </c>
      <c r="O1" s="42" t="s">
        <v>49</v>
      </c>
      <c r="P1" s="42" t="s">
        <v>50</v>
      </c>
      <c r="Q1" s="41" t="s">
        <v>150</v>
      </c>
      <c r="R1" s="43" t="s">
        <v>151</v>
      </c>
      <c r="S1" s="44" t="s">
        <v>152</v>
      </c>
      <c r="T1" s="37" t="s">
        <v>153</v>
      </c>
    </row>
    <row r="2" spans="1:20" x14ac:dyDescent="0.2">
      <c r="A2" s="45" t="s">
        <v>9</v>
      </c>
      <c r="B2" s="45">
        <v>2020</v>
      </c>
      <c r="C2" s="45" t="s">
        <v>51</v>
      </c>
      <c r="D2" s="45" t="s">
        <v>1</v>
      </c>
      <c r="E2" s="45" t="s">
        <v>52</v>
      </c>
      <c r="F2" s="46">
        <v>43964</v>
      </c>
      <c r="G2" s="47">
        <v>0.29097222222222224</v>
      </c>
      <c r="H2" s="48">
        <v>1.54</v>
      </c>
      <c r="I2" s="49">
        <v>229</v>
      </c>
      <c r="J2" s="48"/>
      <c r="K2" s="50">
        <v>51.483888888888892</v>
      </c>
      <c r="L2" s="50">
        <v>2.7205555555555554</v>
      </c>
      <c r="M2" s="51">
        <v>14</v>
      </c>
      <c r="N2" s="48">
        <v>3.5</v>
      </c>
      <c r="O2" s="48">
        <v>4.9000000000000004</v>
      </c>
      <c r="P2" s="52" t="s">
        <v>33</v>
      </c>
      <c r="Q2" s="50"/>
      <c r="R2" s="49"/>
      <c r="S2" s="49" t="s">
        <v>147</v>
      </c>
      <c r="T2" s="50" t="s">
        <v>57</v>
      </c>
    </row>
    <row r="3" spans="1:20" x14ac:dyDescent="0.2">
      <c r="A3" s="45" t="s">
        <v>9</v>
      </c>
      <c r="B3" s="49">
        <v>2020</v>
      </c>
      <c r="C3" s="45" t="s">
        <v>53</v>
      </c>
      <c r="D3" s="49" t="s">
        <v>1</v>
      </c>
      <c r="E3" s="49" t="s">
        <v>52</v>
      </c>
      <c r="F3" s="62">
        <v>44000</v>
      </c>
      <c r="G3" s="53">
        <v>0.35138888888888897</v>
      </c>
      <c r="H3" s="48">
        <v>4.63</v>
      </c>
      <c r="I3" s="49">
        <v>250</v>
      </c>
      <c r="J3" s="49"/>
      <c r="K3" s="50">
        <v>51.555555555555557</v>
      </c>
      <c r="L3" s="50">
        <v>2.3138888888888887</v>
      </c>
      <c r="M3" s="54">
        <v>21</v>
      </c>
      <c r="N3" s="54">
        <v>7.0000000000000007E-2</v>
      </c>
      <c r="O3" s="55">
        <v>0.58799999999999997</v>
      </c>
      <c r="P3" s="52" t="s">
        <v>33</v>
      </c>
      <c r="Q3" s="50"/>
      <c r="R3" s="50"/>
      <c r="S3" s="49" t="s">
        <v>594</v>
      </c>
      <c r="T3" s="50" t="s">
        <v>57</v>
      </c>
    </row>
    <row r="4" spans="1:20" x14ac:dyDescent="0.2">
      <c r="A4" s="45" t="s">
        <v>9</v>
      </c>
      <c r="B4" s="49">
        <v>2020</v>
      </c>
      <c r="C4" s="45" t="s">
        <v>54</v>
      </c>
      <c r="D4" s="49" t="s">
        <v>1</v>
      </c>
      <c r="E4" s="49" t="s">
        <v>52</v>
      </c>
      <c r="F4" s="62">
        <v>44000</v>
      </c>
      <c r="G4" s="53">
        <v>0.36041666666666661</v>
      </c>
      <c r="H4" s="48">
        <v>4.63</v>
      </c>
      <c r="I4" s="49">
        <v>250</v>
      </c>
      <c r="J4" s="49"/>
      <c r="K4" s="50">
        <v>51.594444444444441</v>
      </c>
      <c r="L4" s="50">
        <v>2.3624999999999998</v>
      </c>
      <c r="M4" s="54">
        <v>3.3</v>
      </c>
      <c r="N4" s="54">
        <v>2.5</v>
      </c>
      <c r="O4" s="55">
        <v>2.0249999999999999</v>
      </c>
      <c r="P4" s="52" t="s">
        <v>33</v>
      </c>
      <c r="Q4" s="50"/>
      <c r="R4" s="50"/>
      <c r="S4" s="49" t="s">
        <v>34</v>
      </c>
      <c r="T4" s="50" t="s">
        <v>34</v>
      </c>
    </row>
    <row r="5" spans="1:20" x14ac:dyDescent="0.2">
      <c r="A5" s="45" t="s">
        <v>9</v>
      </c>
      <c r="B5" s="49">
        <v>2020</v>
      </c>
      <c r="C5" s="45" t="s">
        <v>56</v>
      </c>
      <c r="D5" s="49" t="s">
        <v>1</v>
      </c>
      <c r="E5" s="49" t="s">
        <v>52</v>
      </c>
      <c r="F5" s="62">
        <v>44075</v>
      </c>
      <c r="G5" s="56">
        <v>0.5541666666666667</v>
      </c>
      <c r="H5" s="48">
        <v>2.57</v>
      </c>
      <c r="I5" s="49">
        <v>303</v>
      </c>
      <c r="J5" s="49"/>
      <c r="K5" s="50">
        <v>51.850555555555559</v>
      </c>
      <c r="L5" s="50">
        <v>2.5350000000000001</v>
      </c>
      <c r="M5" s="57">
        <v>3</v>
      </c>
      <c r="N5" s="57">
        <v>0.2</v>
      </c>
      <c r="O5" s="58">
        <v>0.15000000000000002</v>
      </c>
      <c r="P5" s="52" t="s">
        <v>33</v>
      </c>
      <c r="Q5" s="50"/>
      <c r="R5" s="50"/>
      <c r="S5" s="49" t="s">
        <v>34</v>
      </c>
      <c r="T5" s="50" t="s">
        <v>34</v>
      </c>
    </row>
    <row r="6" spans="1:20" x14ac:dyDescent="0.2">
      <c r="A6" s="45" t="s">
        <v>9</v>
      </c>
      <c r="B6" s="49">
        <v>2020</v>
      </c>
      <c r="C6" s="45" t="s">
        <v>148</v>
      </c>
      <c r="D6" s="49" t="s">
        <v>1</v>
      </c>
      <c r="E6" s="49" t="s">
        <v>52</v>
      </c>
      <c r="F6" s="62">
        <v>44103</v>
      </c>
      <c r="G6" s="56">
        <v>0.60069444444444442</v>
      </c>
      <c r="H6" s="48">
        <v>10.29</v>
      </c>
      <c r="I6" s="49">
        <v>224</v>
      </c>
      <c r="J6" s="49"/>
      <c r="K6" s="50">
        <v>51.336388888888891</v>
      </c>
      <c r="L6" s="50">
        <v>2.9361111111111113</v>
      </c>
      <c r="M6" s="57">
        <v>1.5</v>
      </c>
      <c r="N6" s="57">
        <v>0.2</v>
      </c>
      <c r="O6" s="58">
        <v>7.5000000000000011E-2</v>
      </c>
      <c r="P6" s="52" t="s">
        <v>55</v>
      </c>
      <c r="Q6" s="50">
        <v>3.9750000000000002E-3</v>
      </c>
      <c r="R6" s="49">
        <v>1</v>
      </c>
      <c r="S6" s="49"/>
      <c r="T6" s="50" t="s">
        <v>34</v>
      </c>
    </row>
    <row r="7" spans="1:20" x14ac:dyDescent="0.2">
      <c r="A7" s="45" t="s">
        <v>9</v>
      </c>
      <c r="B7" s="49">
        <v>2020</v>
      </c>
      <c r="C7" s="45" t="s">
        <v>149</v>
      </c>
      <c r="D7" s="49" t="s">
        <v>1</v>
      </c>
      <c r="E7" s="49" t="s">
        <v>52</v>
      </c>
      <c r="F7" s="62">
        <v>44118</v>
      </c>
      <c r="G7" s="56">
        <v>0.55972222222222223</v>
      </c>
      <c r="H7" s="48">
        <v>4.12</v>
      </c>
      <c r="I7" s="49">
        <v>30</v>
      </c>
      <c r="J7" s="49"/>
      <c r="K7" s="50">
        <v>51.597777777777779</v>
      </c>
      <c r="L7" s="50">
        <v>2.3777777777777778</v>
      </c>
      <c r="M7" s="57">
        <v>0.1</v>
      </c>
      <c r="N7" s="57">
        <v>0.05</v>
      </c>
      <c r="O7" s="58">
        <v>2.5000000000000005E-3</v>
      </c>
      <c r="P7" s="52" t="s">
        <v>33</v>
      </c>
      <c r="Q7" s="50"/>
      <c r="R7" s="49"/>
      <c r="S7" s="49" t="s">
        <v>34</v>
      </c>
      <c r="T7" s="50" t="s">
        <v>34</v>
      </c>
    </row>
    <row r="8" spans="1:20" x14ac:dyDescent="0.2">
      <c r="A8" s="45" t="s">
        <v>10</v>
      </c>
      <c r="B8" s="49">
        <v>2020</v>
      </c>
      <c r="C8" s="49" t="s">
        <v>159</v>
      </c>
      <c r="D8" s="49" t="s">
        <v>1</v>
      </c>
      <c r="E8" s="49" t="s">
        <v>52</v>
      </c>
      <c r="F8" s="46">
        <v>43866</v>
      </c>
      <c r="G8" s="63">
        <v>0.74444444444444446</v>
      </c>
      <c r="H8" s="45">
        <v>15</v>
      </c>
      <c r="I8" s="45">
        <v>190</v>
      </c>
      <c r="J8" s="49"/>
      <c r="K8" s="50">
        <v>55.478299999999997</v>
      </c>
      <c r="L8" s="50">
        <v>5.1333000000000002</v>
      </c>
      <c r="M8" s="52">
        <v>1.75</v>
      </c>
      <c r="N8" s="52">
        <v>0.4</v>
      </c>
      <c r="O8" s="52">
        <v>0.7</v>
      </c>
      <c r="P8" s="52" t="s">
        <v>55</v>
      </c>
      <c r="Q8" s="50">
        <v>1.4999999999999999E-2</v>
      </c>
      <c r="R8" s="49">
        <v>1</v>
      </c>
      <c r="S8" s="49"/>
      <c r="T8" s="45" t="s">
        <v>58</v>
      </c>
    </row>
    <row r="9" spans="1:20" x14ac:dyDescent="0.2">
      <c r="A9" s="45" t="s">
        <v>10</v>
      </c>
      <c r="B9" s="49">
        <v>2020</v>
      </c>
      <c r="C9" s="45" t="s">
        <v>160</v>
      </c>
      <c r="D9" s="45" t="s">
        <v>1</v>
      </c>
      <c r="E9" s="45" t="s">
        <v>52</v>
      </c>
      <c r="F9" s="46">
        <v>43893</v>
      </c>
      <c r="G9" s="63">
        <v>0.41666666666666669</v>
      </c>
      <c r="H9" s="45">
        <v>12</v>
      </c>
      <c r="I9" s="45">
        <v>265</v>
      </c>
      <c r="J9" s="48"/>
      <c r="K9" s="50">
        <v>56.721899999999998</v>
      </c>
      <c r="L9" s="50">
        <v>5.4564000000000004</v>
      </c>
      <c r="M9" s="52">
        <v>2.6</v>
      </c>
      <c r="N9" s="52">
        <v>0.5</v>
      </c>
      <c r="O9" s="52">
        <v>1.3</v>
      </c>
      <c r="P9" s="52" t="s">
        <v>55</v>
      </c>
      <c r="Q9" s="50">
        <v>2.6800000000000001E-2</v>
      </c>
      <c r="R9" s="49">
        <v>1</v>
      </c>
      <c r="S9" s="49"/>
      <c r="T9" s="50" t="s">
        <v>58</v>
      </c>
    </row>
    <row r="10" spans="1:20" x14ac:dyDescent="0.2">
      <c r="A10" s="45" t="s">
        <v>10</v>
      </c>
      <c r="B10" s="49">
        <v>2020</v>
      </c>
      <c r="C10" s="45" t="s">
        <v>131</v>
      </c>
      <c r="D10" s="45" t="s">
        <v>1</v>
      </c>
      <c r="E10" s="45" t="s">
        <v>52</v>
      </c>
      <c r="F10" s="46">
        <v>43928</v>
      </c>
      <c r="G10" s="63">
        <v>0.40972222222222227</v>
      </c>
      <c r="H10" s="45">
        <v>5</v>
      </c>
      <c r="I10" s="45">
        <v>225</v>
      </c>
      <c r="J10" s="48"/>
      <c r="K10" s="50">
        <v>55.976900000000001</v>
      </c>
      <c r="L10" s="50">
        <v>4.2066999999999997</v>
      </c>
      <c r="M10" s="52">
        <v>6.9</v>
      </c>
      <c r="N10" s="52">
        <v>0.3</v>
      </c>
      <c r="O10" s="52">
        <v>2.0699999999999998</v>
      </c>
      <c r="P10" s="52" t="s">
        <v>34</v>
      </c>
      <c r="Q10" s="50"/>
      <c r="R10" s="49"/>
      <c r="S10" s="49"/>
      <c r="T10" s="45" t="s">
        <v>57</v>
      </c>
    </row>
    <row r="11" spans="1:20" x14ac:dyDescent="0.2">
      <c r="A11" s="45" t="s">
        <v>10</v>
      </c>
      <c r="B11" s="49">
        <v>2020</v>
      </c>
      <c r="C11" s="45" t="s">
        <v>132</v>
      </c>
      <c r="D11" s="45" t="s">
        <v>1</v>
      </c>
      <c r="E11" s="45" t="s">
        <v>1</v>
      </c>
      <c r="F11" s="46">
        <v>43948</v>
      </c>
      <c r="G11" s="63">
        <v>0.79236111111111107</v>
      </c>
      <c r="H11" s="45">
        <v>10</v>
      </c>
      <c r="I11" s="45">
        <v>240</v>
      </c>
      <c r="J11" s="48"/>
      <c r="K11" s="50">
        <v>57.6706</v>
      </c>
      <c r="L11" s="50">
        <v>9.0360999999999994</v>
      </c>
      <c r="M11" s="48">
        <v>2</v>
      </c>
      <c r="N11" s="48">
        <v>1.1000000000000001</v>
      </c>
      <c r="O11" s="52">
        <v>2.2000000000000002</v>
      </c>
      <c r="P11" s="64" t="s">
        <v>34</v>
      </c>
      <c r="Q11" s="50"/>
      <c r="R11" s="49"/>
      <c r="S11" s="49"/>
      <c r="T11" s="45" t="s">
        <v>34</v>
      </c>
    </row>
    <row r="12" spans="1:20" x14ac:dyDescent="0.2">
      <c r="A12" s="45" t="s">
        <v>10</v>
      </c>
      <c r="B12" s="49">
        <v>2020</v>
      </c>
      <c r="C12" s="45" t="s">
        <v>133</v>
      </c>
      <c r="D12" s="45" t="s">
        <v>1</v>
      </c>
      <c r="E12" s="45" t="s">
        <v>1</v>
      </c>
      <c r="F12" s="46">
        <v>43948</v>
      </c>
      <c r="G12" s="63">
        <v>0.80972222222222223</v>
      </c>
      <c r="H12" s="45">
        <v>10</v>
      </c>
      <c r="I12" s="45">
        <v>240</v>
      </c>
      <c r="J12" s="48"/>
      <c r="K12" s="50">
        <v>56.997500000000002</v>
      </c>
      <c r="L12" s="50">
        <v>6.6463999999999999</v>
      </c>
      <c r="M12" s="48">
        <v>10</v>
      </c>
      <c r="N12" s="48">
        <v>0.1</v>
      </c>
      <c r="O12" s="52">
        <v>1</v>
      </c>
      <c r="P12" s="64" t="s">
        <v>34</v>
      </c>
      <c r="Q12" s="50"/>
      <c r="R12" s="49"/>
      <c r="S12" s="49"/>
      <c r="T12" s="45" t="s">
        <v>34</v>
      </c>
    </row>
    <row r="13" spans="1:20" x14ac:dyDescent="0.2">
      <c r="A13" s="45" t="s">
        <v>10</v>
      </c>
      <c r="B13" s="49">
        <v>2020</v>
      </c>
      <c r="C13" s="45" t="s">
        <v>134</v>
      </c>
      <c r="D13" s="45" t="s">
        <v>1</v>
      </c>
      <c r="E13" s="45" t="s">
        <v>1</v>
      </c>
      <c r="F13" s="46">
        <v>43948</v>
      </c>
      <c r="G13" s="63">
        <v>0.81874999999999998</v>
      </c>
      <c r="H13" s="45">
        <v>15</v>
      </c>
      <c r="I13" s="45">
        <v>270</v>
      </c>
      <c r="J13" s="48"/>
      <c r="K13" s="50">
        <v>56.6952</v>
      </c>
      <c r="L13" s="50">
        <v>5.4222000000000001</v>
      </c>
      <c r="M13" s="48">
        <v>3.2</v>
      </c>
      <c r="N13" s="48">
        <v>0.3</v>
      </c>
      <c r="O13" s="52">
        <v>0.96</v>
      </c>
      <c r="P13" s="64" t="s">
        <v>34</v>
      </c>
      <c r="Q13" s="50"/>
      <c r="R13" s="49"/>
      <c r="S13" s="49"/>
      <c r="T13" s="45" t="s">
        <v>34</v>
      </c>
    </row>
    <row r="14" spans="1:20" x14ac:dyDescent="0.2">
      <c r="A14" s="45" t="s">
        <v>10</v>
      </c>
      <c r="B14" s="49">
        <v>2020</v>
      </c>
      <c r="C14" s="45" t="s">
        <v>135</v>
      </c>
      <c r="D14" s="45" t="s">
        <v>1</v>
      </c>
      <c r="E14" s="45" t="s">
        <v>1</v>
      </c>
      <c r="F14" s="46">
        <v>43948</v>
      </c>
      <c r="G14" s="63">
        <v>0.85069444444444453</v>
      </c>
      <c r="H14" s="45">
        <v>15</v>
      </c>
      <c r="I14" s="45">
        <v>270</v>
      </c>
      <c r="J14" s="48"/>
      <c r="K14" s="50">
        <v>55.768300000000004</v>
      </c>
      <c r="L14" s="50">
        <v>6.4714</v>
      </c>
      <c r="M14" s="48">
        <v>22</v>
      </c>
      <c r="N14" s="48">
        <v>0.05</v>
      </c>
      <c r="O14" s="52">
        <v>1.1000000000000001</v>
      </c>
      <c r="P14" s="64" t="s">
        <v>34</v>
      </c>
      <c r="Q14" s="50"/>
      <c r="R14" s="49"/>
      <c r="S14" s="49"/>
      <c r="T14" s="45" t="s">
        <v>34</v>
      </c>
    </row>
    <row r="15" spans="1:20" x14ac:dyDescent="0.2">
      <c r="A15" s="45" t="s">
        <v>10</v>
      </c>
      <c r="B15" s="49">
        <v>2020</v>
      </c>
      <c r="C15" s="45" t="s">
        <v>136</v>
      </c>
      <c r="D15" s="45" t="s">
        <v>1</v>
      </c>
      <c r="E15" s="45" t="s">
        <v>1</v>
      </c>
      <c r="F15" s="46">
        <v>43948</v>
      </c>
      <c r="G15" s="63">
        <v>0.87638888888888899</v>
      </c>
      <c r="H15" s="45">
        <v>10</v>
      </c>
      <c r="I15" s="45">
        <v>310</v>
      </c>
      <c r="J15" s="48"/>
      <c r="K15" s="50">
        <v>57.539700000000003</v>
      </c>
      <c r="L15" s="50">
        <v>9.2058</v>
      </c>
      <c r="M15" s="48">
        <v>38</v>
      </c>
      <c r="N15" s="48">
        <v>0.1</v>
      </c>
      <c r="O15" s="52">
        <v>3.8000000000000003</v>
      </c>
      <c r="P15" s="64" t="s">
        <v>34</v>
      </c>
      <c r="Q15" s="50"/>
      <c r="R15" s="49"/>
      <c r="S15" s="49"/>
      <c r="T15" s="45" t="s">
        <v>34</v>
      </c>
    </row>
    <row r="16" spans="1:20" x14ac:dyDescent="0.2">
      <c r="A16" s="45" t="s">
        <v>10</v>
      </c>
      <c r="B16" s="49">
        <v>2020</v>
      </c>
      <c r="C16" s="45" t="s">
        <v>161</v>
      </c>
      <c r="D16" s="45" t="s">
        <v>1</v>
      </c>
      <c r="E16" s="45" t="s">
        <v>1</v>
      </c>
      <c r="F16" s="46">
        <v>43948</v>
      </c>
      <c r="G16" s="63">
        <v>0.88194444444444453</v>
      </c>
      <c r="H16" s="45">
        <v>10</v>
      </c>
      <c r="I16" s="45">
        <v>310</v>
      </c>
      <c r="J16" s="48"/>
      <c r="K16" s="50">
        <v>57.721699999999998</v>
      </c>
      <c r="L16" s="50">
        <v>9.8193999999999999</v>
      </c>
      <c r="M16" s="48">
        <v>22</v>
      </c>
      <c r="N16" s="48">
        <v>0.1</v>
      </c>
      <c r="O16" s="52">
        <v>2.2000000000000002</v>
      </c>
      <c r="P16" s="64" t="s">
        <v>34</v>
      </c>
      <c r="Q16" s="50"/>
      <c r="R16" s="49"/>
      <c r="S16" s="49"/>
      <c r="T16" s="45" t="s">
        <v>34</v>
      </c>
    </row>
    <row r="17" spans="1:20" x14ac:dyDescent="0.2">
      <c r="A17" s="45" t="s">
        <v>10</v>
      </c>
      <c r="B17" s="49">
        <v>2020</v>
      </c>
      <c r="C17" s="45" t="s">
        <v>137</v>
      </c>
      <c r="D17" s="45" t="s">
        <v>1</v>
      </c>
      <c r="E17" s="45" t="s">
        <v>52</v>
      </c>
      <c r="F17" s="46">
        <v>43964</v>
      </c>
      <c r="G17" s="63">
        <v>0.34236111111111112</v>
      </c>
      <c r="H17" s="45">
        <v>12</v>
      </c>
      <c r="I17" s="45">
        <v>26</v>
      </c>
      <c r="J17" s="48"/>
      <c r="K17" s="50">
        <v>56.968600000000002</v>
      </c>
      <c r="L17" s="50">
        <v>7.2606000000000002</v>
      </c>
      <c r="M17" s="48">
        <v>6</v>
      </c>
      <c r="N17" s="48">
        <v>2</v>
      </c>
      <c r="O17" s="52">
        <v>12</v>
      </c>
      <c r="P17" s="64" t="s">
        <v>34</v>
      </c>
      <c r="Q17" s="50"/>
      <c r="R17" s="49"/>
      <c r="S17" s="49"/>
      <c r="T17" s="45" t="s">
        <v>34</v>
      </c>
    </row>
    <row r="18" spans="1:20" x14ac:dyDescent="0.2">
      <c r="A18" s="45" t="s">
        <v>10</v>
      </c>
      <c r="B18" s="49">
        <v>2020</v>
      </c>
      <c r="C18" s="45" t="s">
        <v>138</v>
      </c>
      <c r="D18" s="45" t="s">
        <v>1</v>
      </c>
      <c r="E18" s="45" t="s">
        <v>52</v>
      </c>
      <c r="F18" s="46">
        <v>43977</v>
      </c>
      <c r="G18" s="63">
        <v>0.58680555555555558</v>
      </c>
      <c r="H18" s="45">
        <v>20</v>
      </c>
      <c r="I18" s="45">
        <v>290</v>
      </c>
      <c r="J18" s="48"/>
      <c r="K18" s="50">
        <v>57.5306</v>
      </c>
      <c r="L18" s="50">
        <v>9.7611000000000008</v>
      </c>
      <c r="M18" s="48">
        <v>6.8</v>
      </c>
      <c r="N18" s="48">
        <v>1.8</v>
      </c>
      <c r="O18" s="52">
        <v>12.24</v>
      </c>
      <c r="P18" s="64" t="s">
        <v>55</v>
      </c>
      <c r="Q18" s="50">
        <v>0.15564347700425199</v>
      </c>
      <c r="R18" s="49">
        <v>2</v>
      </c>
      <c r="S18" s="49"/>
      <c r="T18" s="45" t="s">
        <v>34</v>
      </c>
    </row>
    <row r="19" spans="1:20" x14ac:dyDescent="0.2">
      <c r="A19" s="45" t="s">
        <v>10</v>
      </c>
      <c r="B19" s="49">
        <v>2020</v>
      </c>
      <c r="C19" s="45" t="s">
        <v>139</v>
      </c>
      <c r="D19" s="45" t="s">
        <v>1</v>
      </c>
      <c r="E19" s="45" t="s">
        <v>52</v>
      </c>
      <c r="F19" s="46">
        <v>43978</v>
      </c>
      <c r="G19" s="63">
        <v>0.65277777777777779</v>
      </c>
      <c r="H19" s="45">
        <v>20</v>
      </c>
      <c r="I19" s="45">
        <v>345</v>
      </c>
      <c r="J19" s="48"/>
      <c r="K19" s="50">
        <v>56.1389</v>
      </c>
      <c r="L19" s="50">
        <v>7.3532999999999999</v>
      </c>
      <c r="M19" s="48">
        <v>3.3</v>
      </c>
      <c r="N19" s="48">
        <v>1.1000000000000001</v>
      </c>
      <c r="O19" s="52">
        <v>3.63</v>
      </c>
      <c r="P19" s="64" t="s">
        <v>55</v>
      </c>
      <c r="Q19" s="50">
        <v>9.6168749222353994E-2</v>
      </c>
      <c r="R19" s="49">
        <v>1</v>
      </c>
      <c r="S19" s="49"/>
      <c r="T19" s="45" t="s">
        <v>34</v>
      </c>
    </row>
    <row r="20" spans="1:20" x14ac:dyDescent="0.2">
      <c r="A20" s="45" t="s">
        <v>10</v>
      </c>
      <c r="B20" s="49">
        <v>2020</v>
      </c>
      <c r="C20" s="45" t="s">
        <v>140</v>
      </c>
      <c r="D20" s="45" t="s">
        <v>1</v>
      </c>
      <c r="E20" s="45" t="s">
        <v>52</v>
      </c>
      <c r="F20" s="46">
        <v>43978</v>
      </c>
      <c r="G20" s="63">
        <v>0.69444444444444453</v>
      </c>
      <c r="H20" s="45">
        <v>25</v>
      </c>
      <c r="I20" s="45">
        <v>325</v>
      </c>
      <c r="J20" s="48"/>
      <c r="K20" s="50">
        <v>56.478299999999997</v>
      </c>
      <c r="L20" s="50">
        <v>5.8753000000000002</v>
      </c>
      <c r="M20" s="48">
        <v>2</v>
      </c>
      <c r="N20" s="48">
        <v>0.5</v>
      </c>
      <c r="O20" s="52">
        <v>1</v>
      </c>
      <c r="P20" s="64" t="s">
        <v>55</v>
      </c>
      <c r="Q20" s="50">
        <v>3.83263582362703E-2</v>
      </c>
      <c r="R20" s="49">
        <v>1</v>
      </c>
      <c r="S20" s="49"/>
      <c r="T20" s="45" t="s">
        <v>34</v>
      </c>
    </row>
    <row r="21" spans="1:20" x14ac:dyDescent="0.2">
      <c r="A21" s="45" t="s">
        <v>10</v>
      </c>
      <c r="B21" s="49">
        <v>2020</v>
      </c>
      <c r="C21" s="45" t="s">
        <v>162</v>
      </c>
      <c r="D21" s="45" t="s">
        <v>1</v>
      </c>
      <c r="E21" s="45" t="s">
        <v>52</v>
      </c>
      <c r="F21" s="46">
        <v>43978</v>
      </c>
      <c r="G21" s="63">
        <v>0.70277777777777783</v>
      </c>
      <c r="H21" s="45">
        <v>25</v>
      </c>
      <c r="I21" s="45">
        <v>325</v>
      </c>
      <c r="J21" s="48"/>
      <c r="K21" s="50">
        <v>56.53</v>
      </c>
      <c r="L21" s="50">
        <v>6.6383000000000001</v>
      </c>
      <c r="M21" s="48">
        <v>1.1000000000000001</v>
      </c>
      <c r="N21" s="48">
        <v>0.5</v>
      </c>
      <c r="O21" s="52">
        <v>0.55000000000000004</v>
      </c>
      <c r="P21" s="64" t="s">
        <v>55</v>
      </c>
      <c r="Q21" s="50">
        <v>1.1430669803106801E-2</v>
      </c>
      <c r="R21" s="49">
        <v>1</v>
      </c>
      <c r="S21" s="49"/>
      <c r="T21" s="45" t="s">
        <v>34</v>
      </c>
    </row>
    <row r="22" spans="1:20" x14ac:dyDescent="0.2">
      <c r="A22" s="45" t="s">
        <v>10</v>
      </c>
      <c r="B22" s="49">
        <v>2020</v>
      </c>
      <c r="C22" s="45" t="s">
        <v>163</v>
      </c>
      <c r="D22" s="45" t="s">
        <v>1</v>
      </c>
      <c r="E22" s="45" t="s">
        <v>52</v>
      </c>
      <c r="F22" s="46">
        <v>43979</v>
      </c>
      <c r="G22" s="63">
        <v>0.53819444444444442</v>
      </c>
      <c r="H22" s="45">
        <v>15</v>
      </c>
      <c r="I22" s="45">
        <v>5</v>
      </c>
      <c r="J22" s="48"/>
      <c r="K22" s="50">
        <v>56.594700000000003</v>
      </c>
      <c r="L22" s="50">
        <v>6.6007999999999996</v>
      </c>
      <c r="M22" s="48">
        <v>0.9</v>
      </c>
      <c r="N22" s="48">
        <v>0.4</v>
      </c>
      <c r="O22" s="52">
        <v>0.36000000000000004</v>
      </c>
      <c r="P22" s="64" t="s">
        <v>55</v>
      </c>
      <c r="Q22" s="50">
        <v>1.0092917778926701E-2</v>
      </c>
      <c r="R22" s="49">
        <v>1</v>
      </c>
      <c r="S22" s="49"/>
      <c r="T22" s="45" t="s">
        <v>34</v>
      </c>
    </row>
    <row r="23" spans="1:20" x14ac:dyDescent="0.2">
      <c r="A23" s="45" t="s">
        <v>10</v>
      </c>
      <c r="B23" s="49">
        <v>2020</v>
      </c>
      <c r="C23" s="45" t="s">
        <v>164</v>
      </c>
      <c r="D23" s="45" t="s">
        <v>1</v>
      </c>
      <c r="E23" s="45" t="s">
        <v>52</v>
      </c>
      <c r="F23" s="46">
        <v>43979</v>
      </c>
      <c r="G23" s="63">
        <v>0.54027777777777775</v>
      </c>
      <c r="H23" s="45">
        <v>15</v>
      </c>
      <c r="I23" s="45">
        <v>5</v>
      </c>
      <c r="J23" s="48"/>
      <c r="K23" s="50">
        <v>56.522199999999998</v>
      </c>
      <c r="L23" s="50">
        <v>6.6519000000000004</v>
      </c>
      <c r="M23" s="48">
        <v>1.7</v>
      </c>
      <c r="N23" s="48">
        <v>0.5</v>
      </c>
      <c r="O23" s="52">
        <v>0.85</v>
      </c>
      <c r="P23" s="64" t="s">
        <v>55</v>
      </c>
      <c r="Q23" s="50">
        <v>1.7503428360203702E-2</v>
      </c>
      <c r="R23" s="49">
        <v>1</v>
      </c>
      <c r="S23" s="49"/>
      <c r="T23" s="45" t="s">
        <v>34</v>
      </c>
    </row>
    <row r="24" spans="1:20" x14ac:dyDescent="0.2">
      <c r="A24" s="45" t="s">
        <v>10</v>
      </c>
      <c r="B24" s="49">
        <v>2020</v>
      </c>
      <c r="C24" s="45" t="s">
        <v>141</v>
      </c>
      <c r="D24" s="45" t="s">
        <v>1</v>
      </c>
      <c r="E24" s="45" t="s">
        <v>52</v>
      </c>
      <c r="F24" s="46">
        <v>43987</v>
      </c>
      <c r="G24" s="63">
        <v>0.52777777777777779</v>
      </c>
      <c r="H24" s="45">
        <v>10</v>
      </c>
      <c r="I24" s="45">
        <v>179</v>
      </c>
      <c r="J24" s="48"/>
      <c r="K24" s="50">
        <v>57.1633</v>
      </c>
      <c r="L24" s="50">
        <v>8.4411000000000005</v>
      </c>
      <c r="M24" s="48">
        <v>9.5</v>
      </c>
      <c r="N24" s="48">
        <v>0.2</v>
      </c>
      <c r="O24" s="52">
        <v>1.9000000000000001</v>
      </c>
      <c r="P24" s="64" t="s">
        <v>55</v>
      </c>
      <c r="Q24" s="50">
        <v>7.1448656951990097E-2</v>
      </c>
      <c r="R24" s="49">
        <v>1</v>
      </c>
      <c r="S24" s="49"/>
      <c r="T24" s="45" t="s">
        <v>34</v>
      </c>
    </row>
    <row r="25" spans="1:20" x14ac:dyDescent="0.2">
      <c r="A25" s="45" t="s">
        <v>10</v>
      </c>
      <c r="B25" s="49">
        <v>2020</v>
      </c>
      <c r="C25" s="45" t="s">
        <v>142</v>
      </c>
      <c r="D25" s="45" t="s">
        <v>1</v>
      </c>
      <c r="E25" s="45" t="s">
        <v>52</v>
      </c>
      <c r="F25" s="46">
        <v>43992</v>
      </c>
      <c r="G25" s="63">
        <v>0.60277777777777775</v>
      </c>
      <c r="H25" s="45">
        <v>15</v>
      </c>
      <c r="I25" s="45">
        <v>120</v>
      </c>
      <c r="J25" s="48"/>
      <c r="K25" s="50">
        <v>56.871400000000001</v>
      </c>
      <c r="L25" s="50">
        <v>7.8494000000000002</v>
      </c>
      <c r="M25" s="48">
        <v>2.2999999999999998</v>
      </c>
      <c r="N25" s="48">
        <v>0.5</v>
      </c>
      <c r="O25" s="52">
        <v>1.1499999999999999</v>
      </c>
      <c r="P25" s="64" t="s">
        <v>55</v>
      </c>
      <c r="Q25" s="50">
        <v>4.35099120569288E-2</v>
      </c>
      <c r="R25" s="49">
        <v>1</v>
      </c>
      <c r="S25" s="49"/>
      <c r="T25" s="45" t="s">
        <v>34</v>
      </c>
    </row>
    <row r="26" spans="1:20" x14ac:dyDescent="0.2">
      <c r="A26" s="45" t="s">
        <v>10</v>
      </c>
      <c r="B26" s="49">
        <v>2020</v>
      </c>
      <c r="C26" s="45" t="s">
        <v>165</v>
      </c>
      <c r="D26" s="45" t="s">
        <v>1</v>
      </c>
      <c r="E26" s="45" t="s">
        <v>52</v>
      </c>
      <c r="F26" s="46">
        <v>44019</v>
      </c>
      <c r="G26" s="63">
        <v>0.5493055555555556</v>
      </c>
      <c r="H26" s="45">
        <v>25</v>
      </c>
      <c r="I26" s="45">
        <v>270</v>
      </c>
      <c r="J26" s="48"/>
      <c r="K26" s="50">
        <v>57.112200000000001</v>
      </c>
      <c r="L26" s="50">
        <v>8.2433999999999994</v>
      </c>
      <c r="M26" s="45">
        <v>6.6</v>
      </c>
      <c r="N26" s="45">
        <v>0.1</v>
      </c>
      <c r="O26" s="52">
        <v>0.66</v>
      </c>
      <c r="P26" s="64" t="s">
        <v>55</v>
      </c>
      <c r="Q26" s="50">
        <v>4.6700691167788799E-2</v>
      </c>
      <c r="R26" s="49">
        <v>1</v>
      </c>
      <c r="S26" s="49"/>
      <c r="T26" s="45" t="s">
        <v>34</v>
      </c>
    </row>
    <row r="27" spans="1:20" x14ac:dyDescent="0.2">
      <c r="A27" s="45" t="s">
        <v>10</v>
      </c>
      <c r="B27" s="49">
        <v>2020</v>
      </c>
      <c r="C27" s="45" t="s">
        <v>166</v>
      </c>
      <c r="D27" s="45" t="s">
        <v>1</v>
      </c>
      <c r="E27" s="45" t="s">
        <v>52</v>
      </c>
      <c r="F27" s="46">
        <v>44054</v>
      </c>
      <c r="G27" s="63">
        <v>0.5805555555555556</v>
      </c>
      <c r="H27" s="45">
        <v>10</v>
      </c>
      <c r="I27" s="45">
        <v>145</v>
      </c>
      <c r="J27" s="48"/>
      <c r="K27" s="50">
        <v>57.575800000000001</v>
      </c>
      <c r="L27" s="50">
        <v>9.8224999999999998</v>
      </c>
      <c r="M27" s="45">
        <v>3.6</v>
      </c>
      <c r="N27" s="45">
        <v>1.3</v>
      </c>
      <c r="O27" s="52">
        <v>4.6800000000000006</v>
      </c>
      <c r="P27" s="64" t="s">
        <v>55</v>
      </c>
      <c r="Q27" s="50">
        <v>6.5856309232840402E-2</v>
      </c>
      <c r="R27" s="49">
        <v>1</v>
      </c>
      <c r="S27" s="49"/>
      <c r="T27" s="45" t="s">
        <v>34</v>
      </c>
    </row>
    <row r="28" spans="1:20" x14ac:dyDescent="0.2">
      <c r="A28" s="45" t="s">
        <v>10</v>
      </c>
      <c r="B28" s="49">
        <v>2020</v>
      </c>
      <c r="C28" s="45" t="s">
        <v>167</v>
      </c>
      <c r="D28" s="45" t="s">
        <v>1</v>
      </c>
      <c r="E28" s="45" t="s">
        <v>52</v>
      </c>
      <c r="F28" s="46">
        <v>44054</v>
      </c>
      <c r="G28" s="63">
        <v>0.70277777777777783</v>
      </c>
      <c r="H28" s="45">
        <v>10</v>
      </c>
      <c r="I28" s="45">
        <v>120</v>
      </c>
      <c r="J28" s="48"/>
      <c r="K28" s="50">
        <v>55.538899999999998</v>
      </c>
      <c r="L28" s="50">
        <v>5.0202999999999998</v>
      </c>
      <c r="M28" s="45">
        <v>1.6</v>
      </c>
      <c r="N28" s="45">
        <v>0.2</v>
      </c>
      <c r="O28" s="52">
        <v>0.32000000000000006</v>
      </c>
      <c r="P28" s="64" t="s">
        <v>55</v>
      </c>
      <c r="Q28" s="50">
        <v>8.0194312801628396E-3</v>
      </c>
      <c r="R28" s="49">
        <v>1</v>
      </c>
      <c r="S28" s="49"/>
      <c r="T28" s="45" t="s">
        <v>58</v>
      </c>
    </row>
    <row r="29" spans="1:20" x14ac:dyDescent="0.2">
      <c r="A29" s="45" t="s">
        <v>10</v>
      </c>
      <c r="B29" s="49">
        <v>2020</v>
      </c>
      <c r="C29" s="45" t="s">
        <v>168</v>
      </c>
      <c r="D29" s="45" t="s">
        <v>1</v>
      </c>
      <c r="E29" s="45" t="s">
        <v>52</v>
      </c>
      <c r="F29" s="46">
        <v>44055</v>
      </c>
      <c r="G29" s="63">
        <v>0.63402777777777775</v>
      </c>
      <c r="H29" s="45">
        <v>5</v>
      </c>
      <c r="I29" s="45">
        <v>255</v>
      </c>
      <c r="J29" s="48"/>
      <c r="K29" s="50">
        <v>56.744700000000002</v>
      </c>
      <c r="L29" s="50">
        <v>7.0311000000000003</v>
      </c>
      <c r="M29" s="45">
        <v>6.1</v>
      </c>
      <c r="N29" s="45">
        <v>1.6</v>
      </c>
      <c r="O29" s="52">
        <v>9.76</v>
      </c>
      <c r="P29" s="64" t="s">
        <v>55</v>
      </c>
      <c r="Q29" s="50">
        <v>0.28675034177854097</v>
      </c>
      <c r="R29" s="49">
        <v>2</v>
      </c>
      <c r="S29" s="49"/>
      <c r="T29" s="45" t="s">
        <v>34</v>
      </c>
    </row>
    <row r="30" spans="1:20" x14ac:dyDescent="0.2">
      <c r="A30" s="45" t="s">
        <v>10</v>
      </c>
      <c r="B30" s="49">
        <v>2020</v>
      </c>
      <c r="C30" s="45" t="s">
        <v>169</v>
      </c>
      <c r="D30" s="45" t="s">
        <v>1</v>
      </c>
      <c r="E30" s="45" t="s">
        <v>52</v>
      </c>
      <c r="F30" s="46">
        <v>44055</v>
      </c>
      <c r="G30" s="63">
        <v>0.64166666666666672</v>
      </c>
      <c r="H30" s="45">
        <v>5</v>
      </c>
      <c r="I30" s="45">
        <v>255</v>
      </c>
      <c r="J30" s="48"/>
      <c r="K30" s="50">
        <v>56.841099999999997</v>
      </c>
      <c r="L30" s="50">
        <v>7.1383000000000001</v>
      </c>
      <c r="M30" s="45">
        <v>4.5999999999999996</v>
      </c>
      <c r="N30" s="45">
        <v>1.3</v>
      </c>
      <c r="O30" s="52">
        <v>5.9799999999999995</v>
      </c>
      <c r="P30" s="64" t="s">
        <v>55</v>
      </c>
      <c r="Q30" s="50">
        <v>0.116710434959164</v>
      </c>
      <c r="R30" s="49">
        <v>2</v>
      </c>
      <c r="S30" s="49"/>
      <c r="T30" s="45" t="s">
        <v>34</v>
      </c>
    </row>
    <row r="31" spans="1:20" x14ac:dyDescent="0.2">
      <c r="A31" s="45" t="s">
        <v>10</v>
      </c>
      <c r="B31" s="49">
        <v>2020</v>
      </c>
      <c r="C31" s="45" t="s">
        <v>170</v>
      </c>
      <c r="D31" s="45" t="s">
        <v>1</v>
      </c>
      <c r="E31" s="45" t="s">
        <v>52</v>
      </c>
      <c r="F31" s="46">
        <v>44073</v>
      </c>
      <c r="G31" s="63">
        <v>0.63194444444444442</v>
      </c>
      <c r="H31" s="45">
        <v>2</v>
      </c>
      <c r="I31" s="45">
        <v>10</v>
      </c>
      <c r="J31" s="48"/>
      <c r="K31" s="50">
        <v>57.2089</v>
      </c>
      <c r="L31" s="50">
        <v>8.1441999999999997</v>
      </c>
      <c r="M31" s="48">
        <v>6.7</v>
      </c>
      <c r="N31" s="48">
        <v>2.1</v>
      </c>
      <c r="O31" s="52">
        <v>14.07</v>
      </c>
      <c r="P31" s="64" t="s">
        <v>34</v>
      </c>
      <c r="Q31" s="50"/>
      <c r="R31" s="49"/>
      <c r="S31" s="49"/>
      <c r="T31" s="45" t="s">
        <v>34</v>
      </c>
    </row>
    <row r="32" spans="1:20" x14ac:dyDescent="0.2">
      <c r="A32" s="45" t="s">
        <v>10</v>
      </c>
      <c r="B32" s="49">
        <v>2020</v>
      </c>
      <c r="C32" s="45" t="s">
        <v>171</v>
      </c>
      <c r="D32" s="45" t="s">
        <v>1</v>
      </c>
      <c r="E32" s="45" t="s">
        <v>52</v>
      </c>
      <c r="F32" s="46">
        <v>44116</v>
      </c>
      <c r="G32" s="63">
        <v>0.5</v>
      </c>
      <c r="H32" s="45">
        <v>6</v>
      </c>
      <c r="I32" s="45">
        <v>280</v>
      </c>
      <c r="J32" s="48"/>
      <c r="K32" s="50">
        <v>57.9253</v>
      </c>
      <c r="L32" s="50">
        <v>10.5083</v>
      </c>
      <c r="M32" s="48">
        <v>14.7</v>
      </c>
      <c r="N32" s="48">
        <v>2.2000000000000002</v>
      </c>
      <c r="O32" s="52">
        <v>32.340000000000003</v>
      </c>
      <c r="P32" s="64" t="s">
        <v>34</v>
      </c>
      <c r="Q32" s="50"/>
      <c r="R32" s="49"/>
      <c r="S32" s="49"/>
      <c r="T32" s="45" t="s">
        <v>34</v>
      </c>
    </row>
    <row r="33" spans="1:20" x14ac:dyDescent="0.2">
      <c r="A33" s="45" t="s">
        <v>10</v>
      </c>
      <c r="B33" s="49">
        <v>2020</v>
      </c>
      <c r="C33" s="49" t="s">
        <v>101</v>
      </c>
      <c r="D33" s="49" t="s">
        <v>1</v>
      </c>
      <c r="E33" s="49" t="s">
        <v>52</v>
      </c>
      <c r="F33" s="46">
        <v>44029</v>
      </c>
      <c r="G33" s="63">
        <v>0.49027777777519077</v>
      </c>
      <c r="H33" s="45">
        <v>7</v>
      </c>
      <c r="I33" s="45">
        <v>245</v>
      </c>
      <c r="J33" s="49"/>
      <c r="K33" s="50">
        <v>55.58</v>
      </c>
      <c r="L33" s="50">
        <v>4.7549999999999999</v>
      </c>
      <c r="M33" s="48">
        <v>0.6</v>
      </c>
      <c r="N33" s="48">
        <v>0.3</v>
      </c>
      <c r="O33" s="52">
        <v>0.09</v>
      </c>
      <c r="P33" s="45" t="s">
        <v>55</v>
      </c>
      <c r="Q33" s="50">
        <v>5.94E-3</v>
      </c>
      <c r="R33" s="49">
        <v>1</v>
      </c>
      <c r="S33" s="45"/>
      <c r="T33" s="50" t="s">
        <v>58</v>
      </c>
    </row>
    <row r="34" spans="1:20" x14ac:dyDescent="0.2">
      <c r="A34" s="45" t="s">
        <v>10</v>
      </c>
      <c r="B34" s="49">
        <v>2020</v>
      </c>
      <c r="C34" s="49" t="s">
        <v>102</v>
      </c>
      <c r="D34" s="49" t="s">
        <v>1</v>
      </c>
      <c r="E34" s="49" t="s">
        <v>52</v>
      </c>
      <c r="F34" s="46">
        <v>44032</v>
      </c>
      <c r="G34" s="63">
        <v>0.38194444444525288</v>
      </c>
      <c r="H34" s="45">
        <v>6</v>
      </c>
      <c r="I34" s="45">
        <v>266</v>
      </c>
      <c r="J34" s="49"/>
      <c r="K34" s="50">
        <v>55.573333333333302</v>
      </c>
      <c r="L34" s="50">
        <v>4.78</v>
      </c>
      <c r="M34" s="48">
        <v>6.2</v>
      </c>
      <c r="N34" s="48">
        <v>0.3</v>
      </c>
      <c r="O34" s="52">
        <v>0.74399999999999988</v>
      </c>
      <c r="P34" s="45" t="s">
        <v>55</v>
      </c>
      <c r="Q34" s="50">
        <v>5.8776000000000002E-2</v>
      </c>
      <c r="R34" s="49">
        <v>1</v>
      </c>
      <c r="S34" s="45"/>
      <c r="T34" s="50" t="s">
        <v>58</v>
      </c>
    </row>
    <row r="35" spans="1:20" x14ac:dyDescent="0.2">
      <c r="A35" s="45" t="s">
        <v>10</v>
      </c>
      <c r="B35" s="49">
        <v>2020</v>
      </c>
      <c r="C35" s="49" t="s">
        <v>172</v>
      </c>
      <c r="D35" s="49" t="s">
        <v>1</v>
      </c>
      <c r="E35" s="49" t="s">
        <v>52</v>
      </c>
      <c r="F35" s="46">
        <v>44033</v>
      </c>
      <c r="G35" s="63">
        <v>0.52291666666860692</v>
      </c>
      <c r="H35" s="45">
        <v>3</v>
      </c>
      <c r="I35" s="45">
        <v>304</v>
      </c>
      <c r="J35" s="49"/>
      <c r="K35" s="50">
        <v>55.575000000000003</v>
      </c>
      <c r="L35" s="50">
        <v>4.7850000000000001</v>
      </c>
      <c r="M35" s="48">
        <v>5.0999999999999996</v>
      </c>
      <c r="N35" s="48">
        <v>0.3</v>
      </c>
      <c r="O35" s="52">
        <v>1.0709999999999997</v>
      </c>
      <c r="P35" s="45" t="s">
        <v>55</v>
      </c>
      <c r="Q35" s="50">
        <v>0.65759400000000001</v>
      </c>
      <c r="R35" s="49">
        <v>2</v>
      </c>
      <c r="S35" s="45"/>
      <c r="T35" s="50" t="s">
        <v>58</v>
      </c>
    </row>
    <row r="36" spans="1:20" x14ac:dyDescent="0.2">
      <c r="A36" s="45" t="s">
        <v>10</v>
      </c>
      <c r="B36" s="49">
        <v>2020</v>
      </c>
      <c r="C36" s="49" t="s">
        <v>173</v>
      </c>
      <c r="D36" s="49" t="s">
        <v>1</v>
      </c>
      <c r="E36" s="49" t="s">
        <v>52</v>
      </c>
      <c r="F36" s="46">
        <v>44001</v>
      </c>
      <c r="G36" s="63">
        <v>0.64583333333575865</v>
      </c>
      <c r="H36" s="45">
        <v>6</v>
      </c>
      <c r="I36" s="45">
        <v>240</v>
      </c>
      <c r="J36" s="49"/>
      <c r="K36" s="50">
        <v>55.591666666666697</v>
      </c>
      <c r="L36" s="50">
        <v>4.8316666666666697</v>
      </c>
      <c r="M36" s="48">
        <v>9</v>
      </c>
      <c r="N36" s="48">
        <v>0.31</v>
      </c>
      <c r="O36" s="52">
        <v>2.2319999999999998</v>
      </c>
      <c r="P36" s="45" t="s">
        <v>55</v>
      </c>
      <c r="Q36" s="50">
        <v>0.55353600000000003</v>
      </c>
      <c r="R36" s="49">
        <v>2</v>
      </c>
      <c r="S36" s="45"/>
      <c r="T36" s="50" t="s">
        <v>34</v>
      </c>
    </row>
    <row r="37" spans="1:20" x14ac:dyDescent="0.2">
      <c r="A37" s="45" t="s">
        <v>10</v>
      </c>
      <c r="B37" s="49">
        <v>2020</v>
      </c>
      <c r="C37" s="49" t="s">
        <v>174</v>
      </c>
      <c r="D37" s="49" t="s">
        <v>1</v>
      </c>
      <c r="E37" s="49" t="s">
        <v>52</v>
      </c>
      <c r="F37" s="46">
        <v>44029</v>
      </c>
      <c r="G37" s="63">
        <v>0.49305555555474712</v>
      </c>
      <c r="H37" s="45">
        <v>7</v>
      </c>
      <c r="I37" s="45">
        <v>245</v>
      </c>
      <c r="J37" s="49"/>
      <c r="K37" s="50">
        <v>55.598333333333301</v>
      </c>
      <c r="L37" s="50">
        <v>4.8416666666666703</v>
      </c>
      <c r="M37" s="48">
        <v>4.5</v>
      </c>
      <c r="N37" s="48">
        <v>0.3</v>
      </c>
      <c r="O37" s="52">
        <v>0.94499999999999984</v>
      </c>
      <c r="P37" s="45" t="s">
        <v>55</v>
      </c>
      <c r="Q37" s="50">
        <v>5.0084999999999998E-2</v>
      </c>
      <c r="R37" s="49">
        <v>1</v>
      </c>
      <c r="S37" s="45"/>
      <c r="T37" s="50" t="s">
        <v>58</v>
      </c>
    </row>
    <row r="38" spans="1:20" x14ac:dyDescent="0.2">
      <c r="A38" s="45" t="s">
        <v>10</v>
      </c>
      <c r="B38" s="49">
        <v>2020</v>
      </c>
      <c r="C38" s="49" t="s">
        <v>175</v>
      </c>
      <c r="D38" s="49" t="s">
        <v>1</v>
      </c>
      <c r="E38" s="49" t="s">
        <v>52</v>
      </c>
      <c r="F38" s="46">
        <v>44056</v>
      </c>
      <c r="G38" s="63">
        <v>0.36944444444088731</v>
      </c>
      <c r="H38" s="45">
        <v>10</v>
      </c>
      <c r="I38" s="45">
        <v>116</v>
      </c>
      <c r="J38" s="49"/>
      <c r="K38" s="50">
        <v>55.546666666666702</v>
      </c>
      <c r="L38" s="50">
        <v>4.9850000000000003</v>
      </c>
      <c r="M38" s="48">
        <v>5</v>
      </c>
      <c r="N38" s="48">
        <v>0.1</v>
      </c>
      <c r="O38" s="52">
        <v>0.3</v>
      </c>
      <c r="P38" s="45" t="s">
        <v>55</v>
      </c>
      <c r="Q38" s="50">
        <v>1.2E-2</v>
      </c>
      <c r="R38" s="49">
        <v>1</v>
      </c>
      <c r="S38" s="45"/>
      <c r="T38" s="50" t="s">
        <v>34</v>
      </c>
    </row>
    <row r="39" spans="1:20" x14ac:dyDescent="0.2">
      <c r="A39" s="45" t="s">
        <v>10</v>
      </c>
      <c r="B39" s="49">
        <v>2020</v>
      </c>
      <c r="C39" s="49" t="s">
        <v>176</v>
      </c>
      <c r="D39" s="49" t="s">
        <v>1</v>
      </c>
      <c r="E39" s="49" t="s">
        <v>52</v>
      </c>
      <c r="F39" s="46">
        <v>44001</v>
      </c>
      <c r="G39" s="63">
        <v>0.61805555555474712</v>
      </c>
      <c r="H39" s="45">
        <v>6</v>
      </c>
      <c r="I39" s="45">
        <v>240</v>
      </c>
      <c r="J39" s="49"/>
      <c r="K39" s="50">
        <v>55.548333333333296</v>
      </c>
      <c r="L39" s="50">
        <v>5.0066666666666704</v>
      </c>
      <c r="M39" s="48">
        <v>2.2000000000000002</v>
      </c>
      <c r="N39" s="48">
        <v>0.2</v>
      </c>
      <c r="O39" s="52">
        <v>8.8000000000000009E-2</v>
      </c>
      <c r="P39" s="45" t="s">
        <v>55</v>
      </c>
      <c r="Q39" s="50">
        <v>0.184976</v>
      </c>
      <c r="R39" s="49">
        <v>2</v>
      </c>
      <c r="S39" s="45"/>
      <c r="T39" s="50" t="s">
        <v>58</v>
      </c>
    </row>
    <row r="40" spans="1:20" x14ac:dyDescent="0.2">
      <c r="A40" s="45" t="s">
        <v>10</v>
      </c>
      <c r="B40" s="49">
        <v>2020</v>
      </c>
      <c r="C40" s="49" t="s">
        <v>177</v>
      </c>
      <c r="D40" s="49" t="s">
        <v>1</v>
      </c>
      <c r="E40" s="49" t="s">
        <v>52</v>
      </c>
      <c r="F40" s="46">
        <v>43887</v>
      </c>
      <c r="G40" s="63">
        <v>0.36111111110949423</v>
      </c>
      <c r="H40" s="45">
        <v>3</v>
      </c>
      <c r="I40" s="45">
        <v>356</v>
      </c>
      <c r="J40" s="49"/>
      <c r="K40" s="50">
        <v>55.526666666666699</v>
      </c>
      <c r="L40" s="50">
        <v>5.0333333333333297</v>
      </c>
      <c r="M40" s="48">
        <v>4.2</v>
      </c>
      <c r="N40" s="48">
        <v>0.15</v>
      </c>
      <c r="O40" s="52">
        <v>0.252</v>
      </c>
      <c r="P40" s="45" t="s">
        <v>55</v>
      </c>
      <c r="Q40" s="50">
        <v>1.008E-2</v>
      </c>
      <c r="R40" s="49">
        <v>1</v>
      </c>
      <c r="S40" s="45"/>
      <c r="T40" s="50" t="s">
        <v>58</v>
      </c>
    </row>
    <row r="41" spans="1:20" x14ac:dyDescent="0.2">
      <c r="A41" s="45" t="s">
        <v>10</v>
      </c>
      <c r="B41" s="49">
        <v>2020</v>
      </c>
      <c r="C41" s="49" t="s">
        <v>178</v>
      </c>
      <c r="D41" s="49" t="s">
        <v>1</v>
      </c>
      <c r="E41" s="49" t="s">
        <v>1</v>
      </c>
      <c r="F41" s="46">
        <v>44042</v>
      </c>
      <c r="G41" s="63">
        <v>0.84444444444670808</v>
      </c>
      <c r="H41" s="45">
        <v>6</v>
      </c>
      <c r="I41" s="45">
        <v>243</v>
      </c>
      <c r="J41" s="49"/>
      <c r="K41" s="50">
        <v>55.531666666666702</v>
      </c>
      <c r="L41" s="50">
        <v>5.0383333333333304</v>
      </c>
      <c r="M41" s="48">
        <v>6.4</v>
      </c>
      <c r="N41" s="48">
        <v>0.2</v>
      </c>
      <c r="O41" s="52">
        <v>0.51200000000000012</v>
      </c>
      <c r="P41" s="45" t="s">
        <v>55</v>
      </c>
      <c r="Q41" s="50" t="s">
        <v>571</v>
      </c>
      <c r="R41" s="45" t="s">
        <v>571</v>
      </c>
      <c r="S41" s="45"/>
      <c r="T41" s="50" t="s">
        <v>58</v>
      </c>
    </row>
    <row r="42" spans="1:20" x14ac:dyDescent="0.2">
      <c r="A42" s="45" t="s">
        <v>10</v>
      </c>
      <c r="B42" s="49">
        <v>2020</v>
      </c>
      <c r="C42" s="49" t="s">
        <v>179</v>
      </c>
      <c r="D42" s="49" t="s">
        <v>1</v>
      </c>
      <c r="E42" s="49" t="s">
        <v>52</v>
      </c>
      <c r="F42" s="46">
        <v>43887</v>
      </c>
      <c r="G42" s="63">
        <v>0.36111111110949423</v>
      </c>
      <c r="H42" s="45">
        <v>3</v>
      </c>
      <c r="I42" s="45">
        <v>356</v>
      </c>
      <c r="J42" s="49"/>
      <c r="K42" s="50">
        <v>55.533333333333303</v>
      </c>
      <c r="L42" s="50">
        <v>5.0566666666666702</v>
      </c>
      <c r="M42" s="48">
        <v>4.5999999999999996</v>
      </c>
      <c r="N42" s="48">
        <v>0.15</v>
      </c>
      <c r="O42" s="52">
        <v>0.27599999999999997</v>
      </c>
      <c r="P42" s="45" t="s">
        <v>55</v>
      </c>
      <c r="Q42" s="50">
        <v>1.1039999999999999E-2</v>
      </c>
      <c r="R42" s="49">
        <v>1</v>
      </c>
      <c r="S42" s="45"/>
      <c r="T42" s="50" t="s">
        <v>34</v>
      </c>
    </row>
    <row r="43" spans="1:20" x14ac:dyDescent="0.2">
      <c r="A43" s="45" t="s">
        <v>10</v>
      </c>
      <c r="B43" s="49">
        <v>2020</v>
      </c>
      <c r="C43" s="49" t="s">
        <v>180</v>
      </c>
      <c r="D43" s="49" t="s">
        <v>1</v>
      </c>
      <c r="E43" s="49" t="s">
        <v>52</v>
      </c>
      <c r="F43" s="46">
        <v>44043</v>
      </c>
      <c r="G43" s="63">
        <v>0.36111111110949423</v>
      </c>
      <c r="H43" s="45">
        <v>2</v>
      </c>
      <c r="I43" s="45">
        <v>153</v>
      </c>
      <c r="J43" s="49"/>
      <c r="K43" s="50">
        <v>55.546666666666702</v>
      </c>
      <c r="L43" s="50">
        <v>5.0566666666666702</v>
      </c>
      <c r="M43" s="48">
        <v>7.8</v>
      </c>
      <c r="N43" s="48">
        <v>0.3</v>
      </c>
      <c r="O43" s="52">
        <v>0.70199999999999985</v>
      </c>
      <c r="P43" s="45" t="s">
        <v>55</v>
      </c>
      <c r="Q43" s="50">
        <v>2.8080000000000001E-2</v>
      </c>
      <c r="R43" s="49">
        <v>1</v>
      </c>
      <c r="S43" s="45"/>
      <c r="T43" s="50" t="s">
        <v>58</v>
      </c>
    </row>
    <row r="44" spans="1:20" x14ac:dyDescent="0.2">
      <c r="A44" s="45" t="s">
        <v>10</v>
      </c>
      <c r="B44" s="49">
        <v>2020</v>
      </c>
      <c r="C44" s="49" t="s">
        <v>181</v>
      </c>
      <c r="D44" s="49" t="s">
        <v>1</v>
      </c>
      <c r="E44" s="49" t="s">
        <v>52</v>
      </c>
      <c r="F44" s="46">
        <v>44042</v>
      </c>
      <c r="G44" s="63">
        <v>0.84513888888614019</v>
      </c>
      <c r="H44" s="45">
        <v>6</v>
      </c>
      <c r="I44" s="45">
        <v>243</v>
      </c>
      <c r="J44" s="49"/>
      <c r="K44" s="50">
        <v>55.538333333333298</v>
      </c>
      <c r="L44" s="50">
        <v>5.05833333333333</v>
      </c>
      <c r="M44" s="48">
        <v>4.5</v>
      </c>
      <c r="N44" s="48">
        <v>0.2</v>
      </c>
      <c r="O44" s="52">
        <v>0.36</v>
      </c>
      <c r="P44" s="45" t="s">
        <v>55</v>
      </c>
      <c r="Q44" s="50" t="s">
        <v>571</v>
      </c>
      <c r="R44" s="45" t="s">
        <v>571</v>
      </c>
      <c r="S44" s="45"/>
      <c r="T44" s="50" t="s">
        <v>58</v>
      </c>
    </row>
    <row r="45" spans="1:20" x14ac:dyDescent="0.2">
      <c r="A45" s="45" t="s">
        <v>10</v>
      </c>
      <c r="B45" s="49">
        <v>2020</v>
      </c>
      <c r="C45" s="49" t="s">
        <v>182</v>
      </c>
      <c r="D45" s="49" t="s">
        <v>1</v>
      </c>
      <c r="E45" s="49" t="s">
        <v>52</v>
      </c>
      <c r="F45" s="46">
        <v>43875</v>
      </c>
      <c r="G45" s="63">
        <v>0.34722222221898846</v>
      </c>
      <c r="H45" s="45">
        <v>5</v>
      </c>
      <c r="I45" s="45">
        <v>195</v>
      </c>
      <c r="J45" s="49"/>
      <c r="K45" s="50">
        <v>55.496666666666698</v>
      </c>
      <c r="L45" s="50">
        <v>5.0750000000000002</v>
      </c>
      <c r="M45" s="48">
        <v>4.8</v>
      </c>
      <c r="N45" s="48">
        <v>0.7</v>
      </c>
      <c r="O45" s="52">
        <v>0.67200000000000004</v>
      </c>
      <c r="P45" s="45" t="s">
        <v>55</v>
      </c>
      <c r="Q45" s="50">
        <v>0.211008</v>
      </c>
      <c r="R45" s="49">
        <v>2</v>
      </c>
      <c r="S45" s="45"/>
      <c r="T45" s="50" t="s">
        <v>58</v>
      </c>
    </row>
    <row r="46" spans="1:20" x14ac:dyDescent="0.2">
      <c r="A46" s="45" t="s">
        <v>10</v>
      </c>
      <c r="B46" s="49">
        <v>2020</v>
      </c>
      <c r="C46" s="49" t="s">
        <v>183</v>
      </c>
      <c r="D46" s="49" t="s">
        <v>1</v>
      </c>
      <c r="E46" s="49" t="s">
        <v>1</v>
      </c>
      <c r="F46" s="46">
        <v>43994</v>
      </c>
      <c r="G46" s="63">
        <v>0.86180555555620231</v>
      </c>
      <c r="H46" s="45">
        <v>7</v>
      </c>
      <c r="I46" s="45">
        <v>89</v>
      </c>
      <c r="J46" s="49"/>
      <c r="K46" s="50">
        <v>55.4716666666667</v>
      </c>
      <c r="L46" s="50">
        <v>5.0966666666666702</v>
      </c>
      <c r="M46" s="48">
        <v>5</v>
      </c>
      <c r="N46" s="48">
        <v>0.05</v>
      </c>
      <c r="O46" s="52">
        <v>0.2</v>
      </c>
      <c r="P46" s="45" t="s">
        <v>55</v>
      </c>
      <c r="Q46" s="50">
        <v>1.84E-2</v>
      </c>
      <c r="R46" s="49">
        <v>1</v>
      </c>
      <c r="S46" s="45"/>
      <c r="T46" s="50" t="s">
        <v>58</v>
      </c>
    </row>
    <row r="47" spans="1:20" x14ac:dyDescent="0.2">
      <c r="A47" s="45" t="s">
        <v>10</v>
      </c>
      <c r="B47" s="49">
        <v>2020</v>
      </c>
      <c r="C47" s="49" t="s">
        <v>184</v>
      </c>
      <c r="D47" s="49" t="s">
        <v>1</v>
      </c>
      <c r="E47" s="49" t="s">
        <v>52</v>
      </c>
      <c r="F47" s="46">
        <v>43985</v>
      </c>
      <c r="G47" s="63">
        <v>0.53611111111240461</v>
      </c>
      <c r="H47" s="45">
        <v>8</v>
      </c>
      <c r="I47" s="45">
        <v>26</v>
      </c>
      <c r="J47" s="49"/>
      <c r="K47" s="50">
        <v>55.4716666666667</v>
      </c>
      <c r="L47" s="50">
        <v>5.0983333333333301</v>
      </c>
      <c r="M47" s="48">
        <v>4.4000000000000004</v>
      </c>
      <c r="N47" s="48">
        <v>0.15</v>
      </c>
      <c r="O47" s="52">
        <v>0.33</v>
      </c>
      <c r="P47" s="45" t="s">
        <v>55</v>
      </c>
      <c r="Q47" s="50">
        <v>0.18546000000000001</v>
      </c>
      <c r="R47" s="49">
        <v>2</v>
      </c>
      <c r="S47" s="45"/>
      <c r="T47" s="50" t="s">
        <v>58</v>
      </c>
    </row>
    <row r="48" spans="1:20" x14ac:dyDescent="0.2">
      <c r="A48" s="45" t="s">
        <v>10</v>
      </c>
      <c r="B48" s="49">
        <v>2020</v>
      </c>
      <c r="C48" s="49" t="s">
        <v>185</v>
      </c>
      <c r="D48" s="49" t="s">
        <v>1</v>
      </c>
      <c r="E48" s="49" t="s">
        <v>52</v>
      </c>
      <c r="F48" s="46">
        <v>43867</v>
      </c>
      <c r="G48" s="63">
        <v>0.35486111111094942</v>
      </c>
      <c r="H48" s="45">
        <v>4</v>
      </c>
      <c r="I48" s="45">
        <v>326</v>
      </c>
      <c r="J48" s="49"/>
      <c r="K48" s="50">
        <v>55.475000000000001</v>
      </c>
      <c r="L48" s="50">
        <v>5.1100000000000003</v>
      </c>
      <c r="M48" s="48">
        <v>3.6</v>
      </c>
      <c r="N48" s="48">
        <v>0.1</v>
      </c>
      <c r="O48" s="52">
        <v>0.14400000000000002</v>
      </c>
      <c r="P48" s="45" t="s">
        <v>55</v>
      </c>
      <c r="Q48" s="50">
        <v>5.7600000000000004E-3</v>
      </c>
      <c r="R48" s="49">
        <v>1</v>
      </c>
      <c r="S48" s="45"/>
      <c r="T48" s="50" t="s">
        <v>58</v>
      </c>
    </row>
    <row r="49" spans="1:20" x14ac:dyDescent="0.2">
      <c r="A49" s="45" t="s">
        <v>10</v>
      </c>
      <c r="B49" s="49">
        <v>2020</v>
      </c>
      <c r="C49" s="49" t="s">
        <v>186</v>
      </c>
      <c r="D49" s="49" t="s">
        <v>1</v>
      </c>
      <c r="E49" s="49" t="s">
        <v>1</v>
      </c>
      <c r="F49" s="46">
        <v>43896</v>
      </c>
      <c r="G49" s="63">
        <v>0.1368055555576575</v>
      </c>
      <c r="H49" s="45">
        <v>11</v>
      </c>
      <c r="I49" s="45">
        <v>65</v>
      </c>
      <c r="J49" s="49"/>
      <c r="K49" s="50">
        <v>55.481666666666698</v>
      </c>
      <c r="L49" s="50">
        <v>5.1150000000000002</v>
      </c>
      <c r="M49" s="48">
        <v>1.5</v>
      </c>
      <c r="N49" s="48">
        <v>0.27500000000000002</v>
      </c>
      <c r="O49" s="52">
        <v>0.20624999999999999</v>
      </c>
      <c r="P49" s="45" t="s">
        <v>55</v>
      </c>
      <c r="Q49" s="50" t="s">
        <v>571</v>
      </c>
      <c r="R49" s="45" t="s">
        <v>571</v>
      </c>
      <c r="S49" s="45"/>
      <c r="T49" s="50" t="s">
        <v>34</v>
      </c>
    </row>
    <row r="50" spans="1:20" x14ac:dyDescent="0.2">
      <c r="A50" s="45" t="s">
        <v>10</v>
      </c>
      <c r="B50" s="49">
        <v>2020</v>
      </c>
      <c r="C50" s="49" t="s">
        <v>187</v>
      </c>
      <c r="D50" s="49" t="s">
        <v>1</v>
      </c>
      <c r="E50" s="49" t="s">
        <v>52</v>
      </c>
      <c r="F50" s="46">
        <v>43941</v>
      </c>
      <c r="G50" s="63">
        <v>0.36805555555474712</v>
      </c>
      <c r="H50" s="45">
        <v>10</v>
      </c>
      <c r="I50" s="45">
        <v>96</v>
      </c>
      <c r="J50" s="49"/>
      <c r="K50" s="50">
        <v>55.484999999999999</v>
      </c>
      <c r="L50" s="50">
        <v>5.1166666666666698</v>
      </c>
      <c r="M50" s="48">
        <v>8.5</v>
      </c>
      <c r="N50" s="48">
        <v>2.5</v>
      </c>
      <c r="O50" s="52">
        <v>4.25</v>
      </c>
      <c r="P50" s="45" t="s">
        <v>55</v>
      </c>
      <c r="Q50" s="50">
        <v>0.50149999999999995</v>
      </c>
      <c r="R50" s="49">
        <v>2</v>
      </c>
      <c r="S50" s="45"/>
      <c r="T50" s="50" t="s">
        <v>58</v>
      </c>
    </row>
    <row r="51" spans="1:20" x14ac:dyDescent="0.2">
      <c r="A51" s="45" t="s">
        <v>10</v>
      </c>
      <c r="B51" s="49">
        <v>2020</v>
      </c>
      <c r="C51" s="49" t="s">
        <v>188</v>
      </c>
      <c r="D51" s="49" t="s">
        <v>1</v>
      </c>
      <c r="E51" s="49" t="s">
        <v>52</v>
      </c>
      <c r="F51" s="46">
        <v>43894</v>
      </c>
      <c r="G51" s="63">
        <v>0.37083333333430346</v>
      </c>
      <c r="H51" s="45">
        <v>7</v>
      </c>
      <c r="I51" s="45">
        <v>248</v>
      </c>
      <c r="J51" s="49"/>
      <c r="K51" s="50">
        <v>55.484999999999999</v>
      </c>
      <c r="L51" s="50">
        <v>5.1233333333333304</v>
      </c>
      <c r="M51" s="48">
        <v>4.8</v>
      </c>
      <c r="N51" s="48">
        <v>0.4</v>
      </c>
      <c r="O51" s="52">
        <v>1.3440000000000001</v>
      </c>
      <c r="P51" s="45" t="s">
        <v>55</v>
      </c>
      <c r="Q51" s="50">
        <v>2.7551999999999999</v>
      </c>
      <c r="R51" s="49">
        <v>3</v>
      </c>
      <c r="S51" s="45"/>
      <c r="T51" s="50" t="s">
        <v>58</v>
      </c>
    </row>
    <row r="52" spans="1:20" x14ac:dyDescent="0.2">
      <c r="A52" s="45" t="s">
        <v>10</v>
      </c>
      <c r="B52" s="49">
        <v>2020</v>
      </c>
      <c r="C52" s="49" t="s">
        <v>189</v>
      </c>
      <c r="D52" s="49" t="s">
        <v>1</v>
      </c>
      <c r="E52" s="49" t="s">
        <v>1</v>
      </c>
      <c r="F52" s="46">
        <v>44042</v>
      </c>
      <c r="G52" s="63">
        <v>0.84375</v>
      </c>
      <c r="H52" s="45">
        <v>6</v>
      </c>
      <c r="I52" s="45">
        <v>288</v>
      </c>
      <c r="J52" s="49"/>
      <c r="K52" s="50">
        <v>55.475000000000001</v>
      </c>
      <c r="L52" s="50">
        <v>5.14333333333333</v>
      </c>
      <c r="M52" s="48">
        <v>5.3</v>
      </c>
      <c r="N52" s="48">
        <v>1.2</v>
      </c>
      <c r="O52" s="52">
        <v>3.8159999999999998</v>
      </c>
      <c r="P52" s="45" t="s">
        <v>55</v>
      </c>
      <c r="Q52" s="50" t="s">
        <v>571</v>
      </c>
      <c r="R52" s="45" t="s">
        <v>571</v>
      </c>
      <c r="S52" s="45"/>
      <c r="T52" s="50" t="s">
        <v>58</v>
      </c>
    </row>
    <row r="53" spans="1:20" x14ac:dyDescent="0.2">
      <c r="A53" s="45" t="s">
        <v>10</v>
      </c>
      <c r="B53" s="49">
        <v>2020</v>
      </c>
      <c r="C53" s="49" t="s">
        <v>190</v>
      </c>
      <c r="D53" s="49" t="s">
        <v>1</v>
      </c>
      <c r="E53" s="49" t="s">
        <v>52</v>
      </c>
      <c r="F53" s="46">
        <v>44091</v>
      </c>
      <c r="G53" s="63">
        <v>0.35972222222335404</v>
      </c>
      <c r="H53" s="45">
        <v>1</v>
      </c>
      <c r="I53" s="45">
        <v>191</v>
      </c>
      <c r="J53" s="49"/>
      <c r="K53" s="50">
        <v>55.483333333333299</v>
      </c>
      <c r="L53" s="50">
        <v>5.1466666666666701</v>
      </c>
      <c r="M53" s="48">
        <v>0.5</v>
      </c>
      <c r="N53" s="48">
        <v>0.4</v>
      </c>
      <c r="O53" s="52">
        <v>0.08</v>
      </c>
      <c r="P53" s="45" t="s">
        <v>34</v>
      </c>
      <c r="Q53" s="50"/>
      <c r="R53" s="45"/>
      <c r="S53" s="45"/>
      <c r="T53" s="50" t="s">
        <v>34</v>
      </c>
    </row>
    <row r="54" spans="1:20" x14ac:dyDescent="0.2">
      <c r="A54" s="45" t="s">
        <v>10</v>
      </c>
      <c r="B54" s="49">
        <v>2020</v>
      </c>
      <c r="C54" s="49" t="s">
        <v>191</v>
      </c>
      <c r="D54" s="49" t="s">
        <v>1</v>
      </c>
      <c r="E54" s="49" t="s">
        <v>52</v>
      </c>
      <c r="F54" s="46">
        <v>44043</v>
      </c>
      <c r="G54" s="63">
        <v>0.35416666666424135</v>
      </c>
      <c r="H54" s="45">
        <v>2</v>
      </c>
      <c r="I54" s="45">
        <v>153</v>
      </c>
      <c r="J54" s="49"/>
      <c r="K54" s="50">
        <v>55.506666666666703</v>
      </c>
      <c r="L54" s="50">
        <v>5.2016666666666698</v>
      </c>
      <c r="M54" s="48">
        <v>6.9</v>
      </c>
      <c r="N54" s="48">
        <v>0.7</v>
      </c>
      <c r="O54" s="52">
        <v>1.6905000000000001</v>
      </c>
      <c r="P54" s="45" t="s">
        <v>55</v>
      </c>
      <c r="Q54" s="50">
        <v>0.11157300000000001</v>
      </c>
      <c r="R54" s="49">
        <v>2</v>
      </c>
      <c r="S54" s="45"/>
      <c r="T54" s="50" t="s">
        <v>34</v>
      </c>
    </row>
    <row r="55" spans="1:20" x14ac:dyDescent="0.2">
      <c r="A55" s="45" t="s">
        <v>10</v>
      </c>
      <c r="B55" s="49">
        <v>2020</v>
      </c>
      <c r="C55" s="49" t="s">
        <v>192</v>
      </c>
      <c r="D55" s="49" t="s">
        <v>1</v>
      </c>
      <c r="E55" s="49" t="s">
        <v>52</v>
      </c>
      <c r="F55" s="46">
        <v>43887</v>
      </c>
      <c r="G55" s="63">
        <v>0.34166666666715173</v>
      </c>
      <c r="H55" s="45">
        <v>7</v>
      </c>
      <c r="I55" s="45">
        <v>295</v>
      </c>
      <c r="J55" s="49"/>
      <c r="K55" s="50">
        <v>55.463333333333303</v>
      </c>
      <c r="L55" s="50">
        <v>5.2166666666666703</v>
      </c>
      <c r="M55" s="48">
        <v>18.3</v>
      </c>
      <c r="N55" s="48">
        <v>0.3</v>
      </c>
      <c r="O55" s="52">
        <v>1.6470000000000002</v>
      </c>
      <c r="P55" s="45" t="s">
        <v>55</v>
      </c>
      <c r="Q55" s="50">
        <v>0.58139099999999999</v>
      </c>
      <c r="R55" s="49">
        <v>2</v>
      </c>
      <c r="S55" s="45"/>
      <c r="T55" s="50" t="s">
        <v>58</v>
      </c>
    </row>
    <row r="56" spans="1:20" x14ac:dyDescent="0.2">
      <c r="A56" s="45" t="s">
        <v>10</v>
      </c>
      <c r="B56" s="49">
        <v>2020</v>
      </c>
      <c r="C56" s="49" t="s">
        <v>193</v>
      </c>
      <c r="D56" s="49" t="s">
        <v>1</v>
      </c>
      <c r="E56" s="49" t="s">
        <v>52</v>
      </c>
      <c r="F56" s="46">
        <v>43893</v>
      </c>
      <c r="G56" s="63">
        <v>0.34652777777955635</v>
      </c>
      <c r="H56" s="45">
        <v>9</v>
      </c>
      <c r="I56" s="45">
        <v>234</v>
      </c>
      <c r="J56" s="49"/>
      <c r="K56" s="50">
        <v>55.468333333333298</v>
      </c>
      <c r="L56" s="50">
        <v>5.2166666666666703</v>
      </c>
      <c r="M56" s="48">
        <v>1</v>
      </c>
      <c r="N56" s="48">
        <v>0.3</v>
      </c>
      <c r="O56" s="52">
        <v>0.21</v>
      </c>
      <c r="P56" s="45" t="s">
        <v>55</v>
      </c>
      <c r="Q56" s="50">
        <v>8.3999999999999995E-3</v>
      </c>
      <c r="R56" s="49">
        <v>1</v>
      </c>
      <c r="S56" s="45"/>
      <c r="T56" s="50" t="s">
        <v>58</v>
      </c>
    </row>
    <row r="57" spans="1:20" x14ac:dyDescent="0.2">
      <c r="A57" s="45" t="s">
        <v>10</v>
      </c>
      <c r="B57" s="49">
        <v>2020</v>
      </c>
      <c r="C57" s="49" t="s">
        <v>194</v>
      </c>
      <c r="D57" s="49" t="s">
        <v>1</v>
      </c>
      <c r="E57" s="49" t="s">
        <v>52</v>
      </c>
      <c r="F57" s="46">
        <v>44091</v>
      </c>
      <c r="G57" s="63">
        <v>0.35833333332993789</v>
      </c>
      <c r="H57" s="45">
        <v>2</v>
      </c>
      <c r="I57" s="45">
        <v>340</v>
      </c>
      <c r="J57" s="49"/>
      <c r="K57" s="50">
        <v>55.433333333333302</v>
      </c>
      <c r="L57" s="50">
        <v>5.2933333333333303</v>
      </c>
      <c r="M57" s="48">
        <v>0.5</v>
      </c>
      <c r="N57" s="48">
        <v>0.3</v>
      </c>
      <c r="O57" s="52">
        <v>7.4999999999999997E-2</v>
      </c>
      <c r="P57" s="45" t="s">
        <v>34</v>
      </c>
      <c r="Q57" s="50"/>
      <c r="R57" s="45"/>
      <c r="S57" s="45"/>
      <c r="T57" s="50" t="s">
        <v>34</v>
      </c>
    </row>
    <row r="58" spans="1:20" x14ac:dyDescent="0.2">
      <c r="A58" s="45" t="s">
        <v>10</v>
      </c>
      <c r="B58" s="49">
        <v>2020</v>
      </c>
      <c r="C58" s="49" t="s">
        <v>195</v>
      </c>
      <c r="D58" s="49" t="s">
        <v>1</v>
      </c>
      <c r="E58" s="49" t="s">
        <v>52</v>
      </c>
      <c r="F58" s="46">
        <v>44091</v>
      </c>
      <c r="G58" s="63">
        <v>0.34999999999854481</v>
      </c>
      <c r="H58" s="45">
        <v>4</v>
      </c>
      <c r="I58" s="45">
        <v>196</v>
      </c>
      <c r="J58" s="49"/>
      <c r="K58" s="50">
        <v>55.4583333333333</v>
      </c>
      <c r="L58" s="50">
        <v>5.5983333333333301</v>
      </c>
      <c r="M58" s="48">
        <v>7.8</v>
      </c>
      <c r="N58" s="48">
        <v>4.7</v>
      </c>
      <c r="O58" s="52">
        <v>12.831000000000001</v>
      </c>
      <c r="P58" s="45" t="s">
        <v>34</v>
      </c>
      <c r="Q58" s="50"/>
      <c r="R58" s="45"/>
      <c r="S58" s="45"/>
      <c r="T58" s="50" t="s">
        <v>34</v>
      </c>
    </row>
    <row r="59" spans="1:20" x14ac:dyDescent="0.2">
      <c r="A59" s="45" t="s">
        <v>10</v>
      </c>
      <c r="B59" s="49">
        <v>2020</v>
      </c>
      <c r="C59" s="49" t="s">
        <v>196</v>
      </c>
      <c r="D59" s="49" t="s">
        <v>1</v>
      </c>
      <c r="E59" s="49" t="s">
        <v>52</v>
      </c>
      <c r="F59" s="46">
        <v>44145</v>
      </c>
      <c r="G59" s="63">
        <v>0.32152777777810115</v>
      </c>
      <c r="H59" s="45">
        <v>7</v>
      </c>
      <c r="I59" s="45">
        <v>193</v>
      </c>
      <c r="J59" s="49"/>
      <c r="K59" s="50">
        <v>55.673333333333296</v>
      </c>
      <c r="L59" s="50">
        <v>6.1749999999999998</v>
      </c>
      <c r="M59" s="48">
        <v>1.3</v>
      </c>
      <c r="N59" s="48">
        <v>0.15</v>
      </c>
      <c r="O59" s="52">
        <v>0.13650000000000001</v>
      </c>
      <c r="P59" s="45" t="s">
        <v>34</v>
      </c>
      <c r="Q59" s="50"/>
      <c r="R59" s="45"/>
      <c r="S59" s="45"/>
      <c r="T59" s="50" t="s">
        <v>34</v>
      </c>
    </row>
    <row r="60" spans="1:20" x14ac:dyDescent="0.2">
      <c r="A60" s="45" t="s">
        <v>10</v>
      </c>
      <c r="B60" s="49">
        <v>2020</v>
      </c>
      <c r="C60" s="49" t="s">
        <v>197</v>
      </c>
      <c r="D60" s="49" t="s">
        <v>1</v>
      </c>
      <c r="E60" s="49" t="s">
        <v>1</v>
      </c>
      <c r="F60" s="46">
        <v>43837</v>
      </c>
      <c r="G60" s="63">
        <v>0.26458333332993789</v>
      </c>
      <c r="H60" s="45">
        <v>12</v>
      </c>
      <c r="I60" s="45">
        <v>274</v>
      </c>
      <c r="J60" s="49"/>
      <c r="K60" s="50">
        <v>55.938333333333297</v>
      </c>
      <c r="L60" s="50">
        <v>6.3316666666666697</v>
      </c>
      <c r="M60" s="48">
        <v>1</v>
      </c>
      <c r="N60" s="48">
        <v>0.8</v>
      </c>
      <c r="O60" s="52">
        <v>0.56000000000000005</v>
      </c>
      <c r="P60" s="45" t="s">
        <v>33</v>
      </c>
      <c r="Q60" s="50"/>
      <c r="R60" s="45"/>
      <c r="S60" s="49" t="s">
        <v>203</v>
      </c>
      <c r="T60" s="50" t="s">
        <v>34</v>
      </c>
    </row>
    <row r="61" spans="1:20" x14ac:dyDescent="0.2">
      <c r="A61" s="45" t="s">
        <v>10</v>
      </c>
      <c r="B61" s="49">
        <v>2020</v>
      </c>
      <c r="C61" s="49" t="s">
        <v>198</v>
      </c>
      <c r="D61" s="49" t="s">
        <v>1</v>
      </c>
      <c r="E61" s="49" t="s">
        <v>52</v>
      </c>
      <c r="F61" s="46">
        <v>44061</v>
      </c>
      <c r="G61" s="63">
        <v>0.8125</v>
      </c>
      <c r="H61" s="45">
        <v>4</v>
      </c>
      <c r="I61" s="45">
        <v>257</v>
      </c>
      <c r="J61" s="49"/>
      <c r="K61" s="50">
        <v>55.215000000000003</v>
      </c>
      <c r="L61" s="50">
        <v>6.9983333333333304</v>
      </c>
      <c r="M61" s="48">
        <v>2.5</v>
      </c>
      <c r="N61" s="48">
        <v>0.6</v>
      </c>
      <c r="O61" s="52">
        <v>0.9</v>
      </c>
      <c r="P61" s="45" t="s">
        <v>34</v>
      </c>
      <c r="Q61" s="50"/>
      <c r="R61" s="45"/>
      <c r="S61" s="45"/>
      <c r="T61" s="45" t="s">
        <v>34</v>
      </c>
    </row>
    <row r="62" spans="1:20" x14ac:dyDescent="0.2">
      <c r="A62" s="45" t="s">
        <v>10</v>
      </c>
      <c r="B62" s="49">
        <v>2020</v>
      </c>
      <c r="C62" s="49" t="s">
        <v>199</v>
      </c>
      <c r="D62" s="49" t="s">
        <v>1</v>
      </c>
      <c r="E62" s="49" t="s">
        <v>52</v>
      </c>
      <c r="F62" s="46">
        <v>44042</v>
      </c>
      <c r="G62" s="63">
        <v>0.8125</v>
      </c>
      <c r="H62" s="45">
        <v>6</v>
      </c>
      <c r="I62" s="45">
        <v>288</v>
      </c>
      <c r="J62" s="45"/>
      <c r="K62" s="50">
        <v>55.538333333333298</v>
      </c>
      <c r="L62" s="50">
        <v>7.5516666666666703</v>
      </c>
      <c r="M62" s="48">
        <v>1.64</v>
      </c>
      <c r="N62" s="48">
        <v>1</v>
      </c>
      <c r="O62" s="52">
        <v>1.1479999999999999</v>
      </c>
      <c r="P62" s="45" t="s">
        <v>34</v>
      </c>
      <c r="Q62" s="50"/>
      <c r="R62" s="49"/>
      <c r="S62" s="49"/>
      <c r="T62" s="50" t="s">
        <v>34</v>
      </c>
    </row>
    <row r="63" spans="1:20" x14ac:dyDescent="0.2">
      <c r="A63" s="45" t="s">
        <v>10</v>
      </c>
      <c r="B63" s="49">
        <v>2020</v>
      </c>
      <c r="C63" s="49" t="s">
        <v>200</v>
      </c>
      <c r="D63" s="49" t="s">
        <v>1</v>
      </c>
      <c r="E63" s="49" t="s">
        <v>52</v>
      </c>
      <c r="F63" s="46">
        <v>44041</v>
      </c>
      <c r="G63" s="63">
        <v>0.81944444444525288</v>
      </c>
      <c r="H63" s="45">
        <v>14</v>
      </c>
      <c r="I63" s="45">
        <v>276</v>
      </c>
      <c r="J63" s="45"/>
      <c r="K63" s="50">
        <v>55.5566666666667</v>
      </c>
      <c r="L63" s="50">
        <v>7.5549999999999997</v>
      </c>
      <c r="M63" s="48">
        <v>1.4</v>
      </c>
      <c r="N63" s="48">
        <v>0.6</v>
      </c>
      <c r="O63" s="52">
        <v>0.58799999999999997</v>
      </c>
      <c r="P63" s="45" t="s">
        <v>34</v>
      </c>
      <c r="Q63" s="50"/>
      <c r="R63" s="49"/>
      <c r="S63" s="49"/>
      <c r="T63" s="50" t="s">
        <v>34</v>
      </c>
    </row>
    <row r="64" spans="1:20" x14ac:dyDescent="0.2">
      <c r="A64" s="45" t="s">
        <v>10</v>
      </c>
      <c r="B64" s="49">
        <v>2020</v>
      </c>
      <c r="C64" s="49" t="s">
        <v>201</v>
      </c>
      <c r="D64" s="49" t="s">
        <v>1</v>
      </c>
      <c r="E64" s="49" t="s">
        <v>52</v>
      </c>
      <c r="F64" s="46">
        <v>43850</v>
      </c>
      <c r="G64" s="63">
        <v>0.81527777777955635</v>
      </c>
      <c r="H64" s="45">
        <v>14</v>
      </c>
      <c r="I64" s="45">
        <v>303</v>
      </c>
      <c r="J64" s="45"/>
      <c r="K64" s="50">
        <v>55.405000000000001</v>
      </c>
      <c r="L64" s="50">
        <v>7.7233333333333301</v>
      </c>
      <c r="M64" s="48">
        <v>5</v>
      </c>
      <c r="N64" s="48">
        <v>0.3</v>
      </c>
      <c r="O64" s="52">
        <v>0.375</v>
      </c>
      <c r="P64" s="45" t="s">
        <v>34</v>
      </c>
      <c r="Q64" s="50"/>
      <c r="R64" s="49"/>
      <c r="S64" s="49"/>
      <c r="T64" s="50" t="s">
        <v>34</v>
      </c>
    </row>
    <row r="65" spans="1:20" x14ac:dyDescent="0.2">
      <c r="A65" s="45" t="s">
        <v>12</v>
      </c>
      <c r="B65" s="49">
        <v>2020</v>
      </c>
      <c r="C65" s="49" t="s">
        <v>72</v>
      </c>
      <c r="D65" s="49" t="s">
        <v>1</v>
      </c>
      <c r="E65" s="49" t="s">
        <v>52</v>
      </c>
      <c r="F65" s="46">
        <v>43958</v>
      </c>
      <c r="G65" s="47">
        <v>0.58750000000145519</v>
      </c>
      <c r="H65" s="45">
        <v>9</v>
      </c>
      <c r="I65" s="45">
        <v>252</v>
      </c>
      <c r="J65" s="49"/>
      <c r="K65" s="50">
        <v>55.456666666666699</v>
      </c>
      <c r="L65" s="50">
        <v>3.94</v>
      </c>
      <c r="M65" s="45">
        <v>11.9</v>
      </c>
      <c r="N65" s="45">
        <v>0.5</v>
      </c>
      <c r="O65" s="45">
        <v>2.9750000000000001</v>
      </c>
      <c r="P65" s="45" t="s">
        <v>34</v>
      </c>
      <c r="Q65" s="45"/>
      <c r="R65" s="49"/>
      <c r="S65" s="49"/>
      <c r="T65" s="50" t="s">
        <v>34</v>
      </c>
    </row>
    <row r="66" spans="1:20" x14ac:dyDescent="0.2">
      <c r="A66" s="45" t="s">
        <v>11</v>
      </c>
      <c r="B66" s="49">
        <v>2020</v>
      </c>
      <c r="C66" s="49" t="s">
        <v>589</v>
      </c>
      <c r="D66" s="49" t="s">
        <v>1</v>
      </c>
      <c r="E66" s="49" t="s">
        <v>52</v>
      </c>
      <c r="F66" s="62">
        <v>44196</v>
      </c>
      <c r="G66" s="47"/>
      <c r="H66" s="49">
        <v>20</v>
      </c>
      <c r="I66" s="49">
        <v>270</v>
      </c>
      <c r="J66" s="49"/>
      <c r="K66" s="50">
        <v>46.064999999999998</v>
      </c>
      <c r="L66" s="50">
        <v>-5.75</v>
      </c>
      <c r="M66" s="52">
        <v>5.75</v>
      </c>
      <c r="N66" s="52">
        <v>0.1</v>
      </c>
      <c r="O66" s="52">
        <v>0.32200000000000001</v>
      </c>
      <c r="P66" s="52" t="s">
        <v>55</v>
      </c>
      <c r="Q66" s="48">
        <v>0.02</v>
      </c>
      <c r="R66" s="49">
        <v>1</v>
      </c>
      <c r="S66" s="49"/>
      <c r="T66" s="50" t="s">
        <v>68</v>
      </c>
    </row>
    <row r="67" spans="1:20" x14ac:dyDescent="0.2">
      <c r="A67" s="45" t="s">
        <v>11</v>
      </c>
      <c r="B67" s="49">
        <v>2020</v>
      </c>
      <c r="C67" s="49" t="s">
        <v>590</v>
      </c>
      <c r="D67" s="49" t="s">
        <v>1</v>
      </c>
      <c r="E67" s="49" t="s">
        <v>52</v>
      </c>
      <c r="F67" s="62">
        <v>43903</v>
      </c>
      <c r="G67" s="47">
        <v>0.36805555555555558</v>
      </c>
      <c r="H67" s="49">
        <v>5</v>
      </c>
      <c r="I67" s="49">
        <v>280</v>
      </c>
      <c r="J67" s="48"/>
      <c r="K67" s="50">
        <v>46.4</v>
      </c>
      <c r="L67" s="50">
        <v>-2.5750000000000002</v>
      </c>
      <c r="M67" s="52">
        <v>1.8520000000000001</v>
      </c>
      <c r="N67" s="52">
        <v>0.5</v>
      </c>
      <c r="O67" s="52">
        <v>0.92600000000000005</v>
      </c>
      <c r="P67" s="52" t="s">
        <v>55</v>
      </c>
      <c r="Q67" s="50">
        <v>0.53</v>
      </c>
      <c r="R67" s="49">
        <v>2</v>
      </c>
      <c r="S67" s="49"/>
      <c r="T67" s="50" t="s">
        <v>34</v>
      </c>
    </row>
    <row r="68" spans="1:20" x14ac:dyDescent="0.2">
      <c r="A68" s="45" t="s">
        <v>11</v>
      </c>
      <c r="B68" s="49">
        <v>2020</v>
      </c>
      <c r="C68" s="49" t="s">
        <v>591</v>
      </c>
      <c r="D68" s="49" t="s">
        <v>1</v>
      </c>
      <c r="E68" s="49" t="s">
        <v>52</v>
      </c>
      <c r="F68" s="62">
        <v>43907</v>
      </c>
      <c r="G68" s="47">
        <v>0.49652777777777773</v>
      </c>
      <c r="H68" s="49">
        <v>17</v>
      </c>
      <c r="I68" s="49">
        <v>200</v>
      </c>
      <c r="J68" s="48"/>
      <c r="K68" s="50">
        <v>48.075000000000003</v>
      </c>
      <c r="L68" s="50">
        <v>-5.8319999999999999</v>
      </c>
      <c r="M68" s="52">
        <v>1.3</v>
      </c>
      <c r="N68" s="52">
        <v>0.2</v>
      </c>
      <c r="O68" s="52">
        <v>0.26</v>
      </c>
      <c r="P68" s="52" t="s">
        <v>33</v>
      </c>
      <c r="Q68" s="50"/>
      <c r="R68" s="49"/>
      <c r="S68" s="49" t="s">
        <v>592</v>
      </c>
      <c r="T68" s="50" t="s">
        <v>34</v>
      </c>
    </row>
    <row r="69" spans="1:20" x14ac:dyDescent="0.2">
      <c r="A69" s="45" t="s">
        <v>11</v>
      </c>
      <c r="B69" s="49">
        <v>2020</v>
      </c>
      <c r="C69" s="49" t="s">
        <v>593</v>
      </c>
      <c r="D69" s="49" t="s">
        <v>1</v>
      </c>
      <c r="E69" s="49" t="s">
        <v>52</v>
      </c>
      <c r="F69" s="62">
        <v>43967</v>
      </c>
      <c r="G69" s="47">
        <v>0.3611111111111111</v>
      </c>
      <c r="H69" s="49">
        <v>7</v>
      </c>
      <c r="I69" s="49">
        <v>360</v>
      </c>
      <c r="J69" s="48"/>
      <c r="K69" s="50">
        <v>45.552</v>
      </c>
      <c r="L69" s="50">
        <v>-5.5579999999999998</v>
      </c>
      <c r="M69" s="52">
        <v>8.52</v>
      </c>
      <c r="N69" s="52">
        <v>0.1</v>
      </c>
      <c r="O69" s="52">
        <v>0.85199999999999998</v>
      </c>
      <c r="P69" s="52" t="s">
        <v>33</v>
      </c>
      <c r="Q69" s="50"/>
      <c r="R69" s="49"/>
      <c r="S69" s="49" t="s">
        <v>594</v>
      </c>
      <c r="T69" s="50" t="s">
        <v>57</v>
      </c>
    </row>
    <row r="70" spans="1:20" x14ac:dyDescent="0.2">
      <c r="A70" s="45" t="s">
        <v>11</v>
      </c>
      <c r="B70" s="49">
        <v>2020</v>
      </c>
      <c r="C70" s="49" t="s">
        <v>595</v>
      </c>
      <c r="D70" s="49" t="s">
        <v>1</v>
      </c>
      <c r="E70" s="49" t="s">
        <v>52</v>
      </c>
      <c r="F70" s="62">
        <v>44022</v>
      </c>
      <c r="G70" s="47">
        <v>0.36805555555555558</v>
      </c>
      <c r="H70" s="49">
        <v>12</v>
      </c>
      <c r="I70" s="49">
        <v>360</v>
      </c>
      <c r="J70" s="48"/>
      <c r="K70" s="50">
        <v>45.633000000000003</v>
      </c>
      <c r="L70" s="50">
        <v>4.5</v>
      </c>
      <c r="M70" s="52">
        <v>5</v>
      </c>
      <c r="N70" s="52">
        <v>1</v>
      </c>
      <c r="O70" s="52">
        <v>5</v>
      </c>
      <c r="P70" s="52" t="s">
        <v>55</v>
      </c>
      <c r="Q70" s="50">
        <v>0.4</v>
      </c>
      <c r="R70" s="49">
        <v>2</v>
      </c>
      <c r="S70" s="49"/>
      <c r="T70" s="50" t="s">
        <v>34</v>
      </c>
    </row>
    <row r="71" spans="1:20" x14ac:dyDescent="0.2">
      <c r="A71" s="45" t="s">
        <v>11</v>
      </c>
      <c r="B71" s="49">
        <v>2020</v>
      </c>
      <c r="C71" s="49" t="s">
        <v>596</v>
      </c>
      <c r="D71" s="49" t="s">
        <v>1</v>
      </c>
      <c r="E71" s="49" t="s">
        <v>52</v>
      </c>
      <c r="F71" s="62">
        <v>44067</v>
      </c>
      <c r="G71" s="47">
        <v>0.30555555555555552</v>
      </c>
      <c r="H71" s="49">
        <v>4</v>
      </c>
      <c r="I71" s="49">
        <v>150</v>
      </c>
      <c r="J71" s="48"/>
      <c r="K71" s="50">
        <v>47.69</v>
      </c>
      <c r="L71" s="50">
        <v>-3.375</v>
      </c>
      <c r="M71" s="52">
        <v>5.556</v>
      </c>
      <c r="N71" s="52">
        <v>0.2</v>
      </c>
      <c r="O71" s="52">
        <v>1.1120000000000001</v>
      </c>
      <c r="P71" s="52" t="s">
        <v>55</v>
      </c>
      <c r="Q71" s="50">
        <v>0.15</v>
      </c>
      <c r="R71" s="49">
        <v>2</v>
      </c>
      <c r="S71" s="49"/>
      <c r="T71" s="50" t="s">
        <v>34</v>
      </c>
    </row>
    <row r="72" spans="1:20" x14ac:dyDescent="0.2">
      <c r="A72" s="45" t="s">
        <v>11</v>
      </c>
      <c r="B72" s="49">
        <v>2020</v>
      </c>
      <c r="C72" s="49" t="s">
        <v>597</v>
      </c>
      <c r="D72" s="49" t="s">
        <v>1</v>
      </c>
      <c r="E72" s="49" t="s">
        <v>52</v>
      </c>
      <c r="F72" s="62">
        <v>44114</v>
      </c>
      <c r="G72" s="47">
        <v>0.65277777777777779</v>
      </c>
      <c r="H72" s="49">
        <v>20</v>
      </c>
      <c r="I72" s="49">
        <v>330</v>
      </c>
      <c r="J72" s="48"/>
      <c r="K72" s="50">
        <v>47.665999999999997</v>
      </c>
      <c r="L72" s="50">
        <v>-4.7880000000000003</v>
      </c>
      <c r="M72" s="52">
        <v>3.7040000000000002</v>
      </c>
      <c r="N72" s="52">
        <v>0.3</v>
      </c>
      <c r="O72" s="52">
        <v>1.1120000000000001</v>
      </c>
      <c r="P72" s="52" t="s">
        <v>33</v>
      </c>
      <c r="Q72" s="50"/>
      <c r="R72" s="49"/>
      <c r="S72" s="49" t="s">
        <v>34</v>
      </c>
      <c r="T72" s="50" t="s">
        <v>34</v>
      </c>
    </row>
    <row r="73" spans="1:20" x14ac:dyDescent="0.2">
      <c r="A73" s="45" t="s">
        <v>12</v>
      </c>
      <c r="B73" s="49">
        <v>2020</v>
      </c>
      <c r="C73" s="49" t="s">
        <v>73</v>
      </c>
      <c r="D73" s="49" t="s">
        <v>1</v>
      </c>
      <c r="E73" s="49" t="s">
        <v>52</v>
      </c>
      <c r="F73" s="46">
        <v>43928</v>
      </c>
      <c r="G73" s="47">
        <v>0.49652777778101154</v>
      </c>
      <c r="H73" s="45">
        <v>6</v>
      </c>
      <c r="I73" s="45">
        <v>219</v>
      </c>
      <c r="J73" s="49"/>
      <c r="K73" s="50">
        <v>55.956666666666699</v>
      </c>
      <c r="L73" s="50">
        <v>4.1416666666666702</v>
      </c>
      <c r="M73" s="45">
        <v>7.9</v>
      </c>
      <c r="N73" s="45">
        <v>0.2</v>
      </c>
      <c r="O73" s="45">
        <v>0.158</v>
      </c>
      <c r="P73" s="45" t="s">
        <v>34</v>
      </c>
      <c r="Q73" s="45"/>
      <c r="R73" s="49"/>
      <c r="S73" s="49"/>
      <c r="T73" s="50" t="s">
        <v>34</v>
      </c>
    </row>
    <row r="74" spans="1:20" x14ac:dyDescent="0.2">
      <c r="A74" s="45" t="s">
        <v>12</v>
      </c>
      <c r="B74" s="49">
        <v>2020</v>
      </c>
      <c r="C74" s="49" t="s">
        <v>74</v>
      </c>
      <c r="D74" s="49" t="s">
        <v>1</v>
      </c>
      <c r="E74" s="49" t="s">
        <v>1</v>
      </c>
      <c r="F74" s="46">
        <v>44066</v>
      </c>
      <c r="G74" s="47">
        <v>0.83611111110803904</v>
      </c>
      <c r="H74" s="45">
        <v>7</v>
      </c>
      <c r="I74" s="45">
        <v>314</v>
      </c>
      <c r="J74" s="49"/>
      <c r="K74" s="50">
        <v>55.381666666666703</v>
      </c>
      <c r="L74" s="50">
        <v>4.6233333333333304</v>
      </c>
      <c r="M74" s="45">
        <v>1.35</v>
      </c>
      <c r="N74" s="45">
        <v>0.44</v>
      </c>
      <c r="O74" s="45"/>
      <c r="P74" s="45" t="s">
        <v>34</v>
      </c>
      <c r="Q74" s="45"/>
      <c r="R74" s="49"/>
      <c r="S74" s="49"/>
      <c r="T74" s="50" t="s">
        <v>34</v>
      </c>
    </row>
    <row r="75" spans="1:20" x14ac:dyDescent="0.2">
      <c r="A75" s="45" t="s">
        <v>12</v>
      </c>
      <c r="B75" s="49">
        <v>2020</v>
      </c>
      <c r="C75" s="49" t="s">
        <v>75</v>
      </c>
      <c r="D75" s="49" t="s">
        <v>1</v>
      </c>
      <c r="E75" s="49" t="s">
        <v>52</v>
      </c>
      <c r="F75" s="46">
        <v>43929</v>
      </c>
      <c r="G75" s="47">
        <v>0.48888888888905058</v>
      </c>
      <c r="H75" s="45">
        <v>8</v>
      </c>
      <c r="I75" s="45">
        <v>297</v>
      </c>
      <c r="J75" s="49"/>
      <c r="K75" s="50">
        <v>53.963333333333303</v>
      </c>
      <c r="L75" s="50">
        <v>4.7016666666666698</v>
      </c>
      <c r="M75" s="45">
        <v>3.6</v>
      </c>
      <c r="N75" s="45">
        <v>0.3</v>
      </c>
      <c r="O75" s="45">
        <v>0.97199999999999998</v>
      </c>
      <c r="P75" s="45" t="s">
        <v>33</v>
      </c>
      <c r="Q75" s="45"/>
      <c r="R75" s="49"/>
      <c r="S75" s="49" t="s">
        <v>203</v>
      </c>
      <c r="T75" s="50" t="s">
        <v>34</v>
      </c>
    </row>
    <row r="76" spans="1:20" x14ac:dyDescent="0.2">
      <c r="A76" s="45" t="s">
        <v>12</v>
      </c>
      <c r="B76" s="49">
        <v>2020</v>
      </c>
      <c r="C76" s="49" t="s">
        <v>76</v>
      </c>
      <c r="D76" s="49" t="s">
        <v>1</v>
      </c>
      <c r="E76" s="49" t="s">
        <v>52</v>
      </c>
      <c r="F76" s="46">
        <v>43929</v>
      </c>
      <c r="G76" s="47">
        <v>0.40972222221898846</v>
      </c>
      <c r="H76" s="45">
        <v>3</v>
      </c>
      <c r="I76" s="45">
        <v>313</v>
      </c>
      <c r="J76" s="49"/>
      <c r="K76" s="50">
        <v>55.563333333333297</v>
      </c>
      <c r="L76" s="50">
        <v>5.1050000000000004</v>
      </c>
      <c r="M76" s="45">
        <v>2.5</v>
      </c>
      <c r="N76" s="45">
        <v>0.3</v>
      </c>
      <c r="O76" s="45">
        <v>7.4999999999999997E-2</v>
      </c>
      <c r="P76" s="45" t="s">
        <v>55</v>
      </c>
      <c r="Q76" s="45">
        <v>3.0000000000000001E-3</v>
      </c>
      <c r="R76" s="49">
        <v>1</v>
      </c>
      <c r="S76" s="49"/>
      <c r="T76" s="50" t="s">
        <v>34</v>
      </c>
    </row>
    <row r="77" spans="1:20" x14ac:dyDescent="0.2">
      <c r="A77" s="45" t="s">
        <v>12</v>
      </c>
      <c r="B77" s="49">
        <v>2020</v>
      </c>
      <c r="C77" s="49" t="s">
        <v>77</v>
      </c>
      <c r="D77" s="49" t="s">
        <v>1</v>
      </c>
      <c r="E77" s="49" t="s">
        <v>52</v>
      </c>
      <c r="F77" s="46">
        <v>43929</v>
      </c>
      <c r="G77" s="47">
        <v>0.38541666666424135</v>
      </c>
      <c r="H77" s="45">
        <v>9</v>
      </c>
      <c r="I77" s="45">
        <v>254</v>
      </c>
      <c r="J77" s="49"/>
      <c r="K77" s="50">
        <v>55.558333333333302</v>
      </c>
      <c r="L77" s="50">
        <v>5.2766666666666699</v>
      </c>
      <c r="M77" s="45">
        <v>22.1</v>
      </c>
      <c r="N77" s="45">
        <v>0.3</v>
      </c>
      <c r="O77" s="45">
        <v>5.9670000000000005</v>
      </c>
      <c r="P77" s="45" t="s">
        <v>34</v>
      </c>
      <c r="Q77" s="45"/>
      <c r="R77" s="49"/>
      <c r="S77" s="49"/>
      <c r="T77" s="50" t="s">
        <v>34</v>
      </c>
    </row>
    <row r="78" spans="1:20" x14ac:dyDescent="0.2">
      <c r="A78" s="45" t="s">
        <v>12</v>
      </c>
      <c r="B78" s="49">
        <v>2020</v>
      </c>
      <c r="C78" s="49" t="s">
        <v>78</v>
      </c>
      <c r="D78" s="49" t="s">
        <v>1</v>
      </c>
      <c r="E78" s="49" t="s">
        <v>52</v>
      </c>
      <c r="F78" s="46">
        <v>43958</v>
      </c>
      <c r="G78" s="47">
        <v>0.60972222222335404</v>
      </c>
      <c r="H78" s="45">
        <v>3</v>
      </c>
      <c r="I78" s="45">
        <v>258</v>
      </c>
      <c r="J78" s="49"/>
      <c r="K78" s="50">
        <v>54.6383333333333</v>
      </c>
      <c r="L78" s="50">
        <v>5.7133333333333303</v>
      </c>
      <c r="M78" s="45">
        <v>10.8</v>
      </c>
      <c r="N78" s="45">
        <v>9.1</v>
      </c>
      <c r="O78" s="45">
        <v>19.655999999999999</v>
      </c>
      <c r="P78" s="45" t="s">
        <v>34</v>
      </c>
      <c r="Q78" s="45"/>
      <c r="R78" s="49"/>
      <c r="S78" s="49"/>
      <c r="T78" s="50" t="s">
        <v>34</v>
      </c>
    </row>
    <row r="79" spans="1:20" x14ac:dyDescent="0.2">
      <c r="A79" s="45" t="s">
        <v>12</v>
      </c>
      <c r="B79" s="49">
        <v>2020</v>
      </c>
      <c r="C79" s="49" t="s">
        <v>79</v>
      </c>
      <c r="D79" s="49" t="s">
        <v>1</v>
      </c>
      <c r="E79" s="49" t="s">
        <v>1</v>
      </c>
      <c r="F79" s="46">
        <v>44077</v>
      </c>
      <c r="G79" s="47">
        <v>0.82638888889050577</v>
      </c>
      <c r="H79" s="45">
        <v>15</v>
      </c>
      <c r="I79" s="45">
        <v>277</v>
      </c>
      <c r="J79" s="49"/>
      <c r="K79" s="50">
        <v>55.38</v>
      </c>
      <c r="L79" s="50">
        <v>5.7566666666666704</v>
      </c>
      <c r="M79" s="45">
        <v>6.2</v>
      </c>
      <c r="N79" s="45">
        <v>1</v>
      </c>
      <c r="O79" s="45">
        <v>1.24</v>
      </c>
      <c r="P79" s="45" t="s">
        <v>33</v>
      </c>
      <c r="Q79" s="45"/>
      <c r="R79" s="49"/>
      <c r="S79" s="49" t="s">
        <v>203</v>
      </c>
      <c r="T79" s="50" t="s">
        <v>34</v>
      </c>
    </row>
    <row r="80" spans="1:20" x14ac:dyDescent="0.2">
      <c r="A80" s="45" t="s">
        <v>12</v>
      </c>
      <c r="B80" s="49">
        <v>2020</v>
      </c>
      <c r="C80" s="49" t="s">
        <v>80</v>
      </c>
      <c r="D80" s="49" t="s">
        <v>1</v>
      </c>
      <c r="E80" s="49" t="s">
        <v>1</v>
      </c>
      <c r="F80" s="46">
        <v>44077</v>
      </c>
      <c r="G80" s="47">
        <v>0.83680555555474712</v>
      </c>
      <c r="H80" s="45">
        <v>15</v>
      </c>
      <c r="I80" s="45">
        <v>277</v>
      </c>
      <c r="J80" s="49"/>
      <c r="K80" s="50">
        <v>55.363333333333301</v>
      </c>
      <c r="L80" s="50">
        <v>5.77</v>
      </c>
      <c r="M80" s="45">
        <v>8.6999999999999993</v>
      </c>
      <c r="N80" s="45">
        <v>0.23</v>
      </c>
      <c r="O80" s="45">
        <v>1.0004999999999999</v>
      </c>
      <c r="P80" s="45" t="s">
        <v>33</v>
      </c>
      <c r="Q80" s="45"/>
      <c r="R80" s="49"/>
      <c r="S80" s="49" t="s">
        <v>203</v>
      </c>
      <c r="T80" s="50" t="s">
        <v>34</v>
      </c>
    </row>
    <row r="81" spans="1:20" x14ac:dyDescent="0.2">
      <c r="A81" s="45" t="s">
        <v>12</v>
      </c>
      <c r="B81" s="49">
        <v>2020</v>
      </c>
      <c r="C81" s="49" t="s">
        <v>81</v>
      </c>
      <c r="D81" s="49" t="s">
        <v>1</v>
      </c>
      <c r="E81" s="49" t="s">
        <v>52</v>
      </c>
      <c r="F81" s="46">
        <v>44062</v>
      </c>
      <c r="G81" s="47">
        <v>0.38194444444525288</v>
      </c>
      <c r="H81" s="45">
        <v>10</v>
      </c>
      <c r="I81" s="45">
        <v>198</v>
      </c>
      <c r="J81" s="49"/>
      <c r="K81" s="50">
        <v>55.414999999999999</v>
      </c>
      <c r="L81" s="50">
        <v>5.9483333333333297</v>
      </c>
      <c r="M81" s="45">
        <v>6</v>
      </c>
      <c r="N81" s="45">
        <v>0.4</v>
      </c>
      <c r="O81" s="45">
        <v>0.96000000000000019</v>
      </c>
      <c r="P81" s="45" t="s">
        <v>34</v>
      </c>
      <c r="Q81" s="45"/>
      <c r="R81" s="49"/>
      <c r="S81" s="49"/>
      <c r="T81" s="50" t="s">
        <v>34</v>
      </c>
    </row>
    <row r="82" spans="1:20" x14ac:dyDescent="0.2">
      <c r="A82" s="45" t="s">
        <v>12</v>
      </c>
      <c r="B82" s="49">
        <v>2020</v>
      </c>
      <c r="C82" s="49" t="s">
        <v>82</v>
      </c>
      <c r="D82" s="49" t="s">
        <v>1</v>
      </c>
      <c r="E82" s="49" t="s">
        <v>52</v>
      </c>
      <c r="F82" s="46">
        <v>44059</v>
      </c>
      <c r="G82" s="47">
        <v>0.8125</v>
      </c>
      <c r="H82" s="45">
        <v>11</v>
      </c>
      <c r="I82" s="45">
        <v>98</v>
      </c>
      <c r="J82" s="49"/>
      <c r="K82" s="50">
        <v>54.761666666666699</v>
      </c>
      <c r="L82" s="50">
        <v>6.25</v>
      </c>
      <c r="M82" s="45">
        <v>7.5</v>
      </c>
      <c r="N82" s="45">
        <v>1</v>
      </c>
      <c r="O82" s="45">
        <v>3</v>
      </c>
      <c r="P82" s="45" t="s">
        <v>34</v>
      </c>
      <c r="Q82" s="45"/>
      <c r="R82" s="49"/>
      <c r="S82" s="49"/>
      <c r="T82" s="50" t="s">
        <v>34</v>
      </c>
    </row>
    <row r="83" spans="1:20" x14ac:dyDescent="0.2">
      <c r="A83" s="45" t="s">
        <v>12</v>
      </c>
      <c r="B83" s="49">
        <v>2020</v>
      </c>
      <c r="C83" s="49" t="s">
        <v>83</v>
      </c>
      <c r="D83" s="49" t="s">
        <v>1</v>
      </c>
      <c r="E83" s="49" t="s">
        <v>52</v>
      </c>
      <c r="F83" s="46">
        <v>44032</v>
      </c>
      <c r="G83" s="47">
        <v>0.34027777778101154</v>
      </c>
      <c r="H83" s="45">
        <v>6</v>
      </c>
      <c r="I83" s="45">
        <v>260</v>
      </c>
      <c r="J83" s="49"/>
      <c r="K83" s="50">
        <v>54.803333333333299</v>
      </c>
      <c r="L83" s="50">
        <v>6.3849999999999998</v>
      </c>
      <c r="M83" s="45">
        <v>2.2999999999999998</v>
      </c>
      <c r="N83" s="45">
        <v>0.5</v>
      </c>
      <c r="O83" s="45">
        <v>0.46</v>
      </c>
      <c r="P83" s="45" t="s">
        <v>34</v>
      </c>
      <c r="Q83" s="45"/>
      <c r="R83" s="49"/>
      <c r="S83" s="49"/>
      <c r="T83" s="50" t="s">
        <v>34</v>
      </c>
    </row>
    <row r="84" spans="1:20" x14ac:dyDescent="0.2">
      <c r="A84" s="45" t="s">
        <v>12</v>
      </c>
      <c r="B84" s="49">
        <v>2020</v>
      </c>
      <c r="C84" s="49" t="s">
        <v>84</v>
      </c>
      <c r="D84" s="49" t="s">
        <v>1</v>
      </c>
      <c r="E84" s="49" t="s">
        <v>52</v>
      </c>
      <c r="F84" s="46">
        <v>44039</v>
      </c>
      <c r="G84" s="47">
        <v>0.33958333333430346</v>
      </c>
      <c r="H84" s="45">
        <v>9</v>
      </c>
      <c r="I84" s="45">
        <v>210</v>
      </c>
      <c r="J84" s="49"/>
      <c r="K84" s="50">
        <v>55.218333333333298</v>
      </c>
      <c r="L84" s="50">
        <v>6.41</v>
      </c>
      <c r="M84" s="45">
        <v>12.2</v>
      </c>
      <c r="N84" s="45">
        <v>0.5</v>
      </c>
      <c r="O84" s="45">
        <v>3.05</v>
      </c>
      <c r="P84" s="45" t="s">
        <v>34</v>
      </c>
      <c r="Q84" s="45"/>
      <c r="R84" s="49"/>
      <c r="S84" s="49"/>
      <c r="T84" s="50" t="s">
        <v>34</v>
      </c>
    </row>
    <row r="85" spans="1:20" x14ac:dyDescent="0.2">
      <c r="A85" s="45" t="s">
        <v>12</v>
      </c>
      <c r="B85" s="49">
        <v>2020</v>
      </c>
      <c r="C85" s="49" t="s">
        <v>85</v>
      </c>
      <c r="D85" s="49" t="s">
        <v>1</v>
      </c>
      <c r="E85" s="49" t="s">
        <v>52</v>
      </c>
      <c r="F85" s="46">
        <v>44062</v>
      </c>
      <c r="G85" s="47">
        <v>0.37152777778101154</v>
      </c>
      <c r="H85" s="45">
        <v>5</v>
      </c>
      <c r="I85" s="45">
        <v>198</v>
      </c>
      <c r="J85" s="49"/>
      <c r="K85" s="50">
        <v>55.178333333333299</v>
      </c>
      <c r="L85" s="50">
        <v>6.6816666666666702</v>
      </c>
      <c r="M85" s="45">
        <v>1.4</v>
      </c>
      <c r="N85" s="45">
        <v>0.1</v>
      </c>
      <c r="O85" s="45">
        <v>4.1999999999999996E-2</v>
      </c>
      <c r="P85" s="45" t="s">
        <v>34</v>
      </c>
      <c r="Q85" s="45"/>
      <c r="R85" s="49"/>
      <c r="S85" s="49"/>
      <c r="T85" s="50" t="s">
        <v>34</v>
      </c>
    </row>
    <row r="86" spans="1:20" x14ac:dyDescent="0.2">
      <c r="A86" s="45" t="s">
        <v>12</v>
      </c>
      <c r="B86" s="49">
        <v>2020</v>
      </c>
      <c r="C86" s="49" t="s">
        <v>86</v>
      </c>
      <c r="D86" s="49" t="s">
        <v>1</v>
      </c>
      <c r="E86" s="49" t="s">
        <v>52</v>
      </c>
      <c r="F86" s="46">
        <v>43957</v>
      </c>
      <c r="G86" s="47">
        <v>0.66944444444379769</v>
      </c>
      <c r="H86" s="45">
        <v>7</v>
      </c>
      <c r="I86" s="45">
        <v>315</v>
      </c>
      <c r="J86" s="49"/>
      <c r="K86" s="50">
        <v>54.1816666666667</v>
      </c>
      <c r="L86" s="50">
        <v>6.9633333333333303</v>
      </c>
      <c r="M86" s="45">
        <v>25.8</v>
      </c>
      <c r="N86" s="45">
        <v>1</v>
      </c>
      <c r="O86" s="45">
        <v>3.87</v>
      </c>
      <c r="P86" s="45" t="s">
        <v>34</v>
      </c>
      <c r="Q86" s="45"/>
      <c r="R86" s="49"/>
      <c r="S86" s="49"/>
      <c r="T86" s="50" t="s">
        <v>34</v>
      </c>
    </row>
    <row r="87" spans="1:20" x14ac:dyDescent="0.2">
      <c r="A87" s="45" t="s">
        <v>12</v>
      </c>
      <c r="B87" s="49">
        <v>2020</v>
      </c>
      <c r="C87" s="49" t="s">
        <v>87</v>
      </c>
      <c r="D87" s="49" t="s">
        <v>1</v>
      </c>
      <c r="E87" s="49" t="s">
        <v>52</v>
      </c>
      <c r="F87" s="46">
        <v>43980</v>
      </c>
      <c r="G87" s="47">
        <v>0.64652777777519077</v>
      </c>
      <c r="H87" s="45">
        <v>2</v>
      </c>
      <c r="I87" s="45">
        <v>40</v>
      </c>
      <c r="J87" s="49"/>
      <c r="K87" s="50">
        <v>54.796666666666702</v>
      </c>
      <c r="L87" s="50">
        <v>6.9649999999999999</v>
      </c>
      <c r="M87" s="45">
        <v>56</v>
      </c>
      <c r="N87" s="45">
        <v>0.6</v>
      </c>
      <c r="O87" s="45">
        <v>13.44</v>
      </c>
      <c r="P87" s="45" t="s">
        <v>33</v>
      </c>
      <c r="Q87" s="45"/>
      <c r="R87" s="49"/>
      <c r="S87" s="49" t="s">
        <v>34</v>
      </c>
      <c r="T87" s="50" t="s">
        <v>202</v>
      </c>
    </row>
    <row r="88" spans="1:20" x14ac:dyDescent="0.2">
      <c r="A88" s="45" t="s">
        <v>12</v>
      </c>
      <c r="B88" s="49">
        <v>2020</v>
      </c>
      <c r="C88" s="49" t="s">
        <v>88</v>
      </c>
      <c r="D88" s="49" t="s">
        <v>1</v>
      </c>
      <c r="E88" s="49" t="s">
        <v>52</v>
      </c>
      <c r="F88" s="46">
        <v>43894</v>
      </c>
      <c r="G88" s="47">
        <v>0.32986111110949423</v>
      </c>
      <c r="H88" s="45">
        <v>5</v>
      </c>
      <c r="I88" s="45">
        <v>288</v>
      </c>
      <c r="J88" s="49"/>
      <c r="K88" s="50">
        <v>54.948333333333302</v>
      </c>
      <c r="L88" s="50">
        <v>6.9883333333333297</v>
      </c>
      <c r="M88" s="45">
        <v>7.16</v>
      </c>
      <c r="N88" s="45">
        <v>1.33</v>
      </c>
      <c r="O88" s="45">
        <v>6.6659600000000001</v>
      </c>
      <c r="P88" s="45" t="s">
        <v>34</v>
      </c>
      <c r="Q88" s="45"/>
      <c r="R88" s="49"/>
      <c r="S88" s="49"/>
      <c r="T88" s="50" t="s">
        <v>34</v>
      </c>
    </row>
    <row r="89" spans="1:20" x14ac:dyDescent="0.2">
      <c r="A89" s="45" t="s">
        <v>12</v>
      </c>
      <c r="B89" s="49">
        <v>2020</v>
      </c>
      <c r="C89" s="49" t="s">
        <v>89</v>
      </c>
      <c r="D89" s="49" t="s">
        <v>1</v>
      </c>
      <c r="E89" s="49" t="s">
        <v>52</v>
      </c>
      <c r="F89" s="46">
        <v>44062</v>
      </c>
      <c r="G89" s="47">
        <v>0.36458333333575865</v>
      </c>
      <c r="H89" s="45">
        <v>6</v>
      </c>
      <c r="I89" s="45">
        <v>187</v>
      </c>
      <c r="J89" s="49"/>
      <c r="K89" s="50">
        <v>55.255000000000003</v>
      </c>
      <c r="L89" s="50">
        <v>7.1</v>
      </c>
      <c r="M89" s="45">
        <v>1.5</v>
      </c>
      <c r="N89" s="45">
        <v>0.5</v>
      </c>
      <c r="O89" s="45">
        <v>0.67500000000000004</v>
      </c>
      <c r="P89" s="45" t="s">
        <v>34</v>
      </c>
      <c r="Q89" s="45"/>
      <c r="R89" s="49"/>
      <c r="S89" s="49"/>
      <c r="T89" s="50" t="s">
        <v>34</v>
      </c>
    </row>
    <row r="90" spans="1:20" x14ac:dyDescent="0.2">
      <c r="A90" s="45" t="s">
        <v>12</v>
      </c>
      <c r="B90" s="49">
        <v>2020</v>
      </c>
      <c r="C90" s="49" t="s">
        <v>90</v>
      </c>
      <c r="D90" s="49" t="s">
        <v>1</v>
      </c>
      <c r="E90" s="49" t="s">
        <v>52</v>
      </c>
      <c r="F90" s="46">
        <v>44092</v>
      </c>
      <c r="G90" s="47">
        <v>0.31458333333284827</v>
      </c>
      <c r="H90" s="45">
        <v>4</v>
      </c>
      <c r="I90" s="45">
        <v>103</v>
      </c>
      <c r="J90" s="49"/>
      <c r="K90" s="50">
        <v>54.21</v>
      </c>
      <c r="L90" s="50">
        <v>7.21</v>
      </c>
      <c r="M90" s="45">
        <v>1.7</v>
      </c>
      <c r="N90" s="45">
        <v>0.6</v>
      </c>
      <c r="O90" s="45">
        <v>0.61199999999999999</v>
      </c>
      <c r="P90" s="45" t="s">
        <v>33</v>
      </c>
      <c r="Q90" s="45"/>
      <c r="R90" s="49"/>
      <c r="S90" s="49" t="s">
        <v>203</v>
      </c>
      <c r="T90" s="50" t="s">
        <v>34</v>
      </c>
    </row>
    <row r="91" spans="1:20" x14ac:dyDescent="0.2">
      <c r="A91" s="45" t="s">
        <v>12</v>
      </c>
      <c r="B91" s="49">
        <v>2020</v>
      </c>
      <c r="C91" s="49" t="s">
        <v>91</v>
      </c>
      <c r="D91" s="49" t="s">
        <v>1</v>
      </c>
      <c r="E91" s="49" t="s">
        <v>52</v>
      </c>
      <c r="F91" s="46">
        <v>43954</v>
      </c>
      <c r="G91" s="47">
        <v>0.31180555555329192</v>
      </c>
      <c r="H91" s="45">
        <v>8</v>
      </c>
      <c r="I91" s="45">
        <v>322</v>
      </c>
      <c r="J91" s="49"/>
      <c r="K91" s="50">
        <v>55.001666666666701</v>
      </c>
      <c r="L91" s="50">
        <v>7.2416666666666698</v>
      </c>
      <c r="M91" s="45">
        <v>14</v>
      </c>
      <c r="N91" s="45">
        <v>7.4</v>
      </c>
      <c r="O91" s="45">
        <v>20.72</v>
      </c>
      <c r="P91" s="45" t="s">
        <v>33</v>
      </c>
      <c r="Q91" s="45"/>
      <c r="R91" s="49"/>
      <c r="S91" s="49" t="s">
        <v>203</v>
      </c>
      <c r="T91" s="50" t="s">
        <v>34</v>
      </c>
    </row>
    <row r="92" spans="1:20" x14ac:dyDescent="0.2">
      <c r="A92" s="45" t="s">
        <v>12</v>
      </c>
      <c r="B92" s="49">
        <v>2020</v>
      </c>
      <c r="C92" s="49" t="s">
        <v>92</v>
      </c>
      <c r="D92" s="49" t="s">
        <v>1</v>
      </c>
      <c r="E92" s="49" t="s">
        <v>1</v>
      </c>
      <c r="F92" s="46">
        <v>44096</v>
      </c>
      <c r="G92" s="47">
        <v>0.88888888889050577</v>
      </c>
      <c r="H92" s="45">
        <v>8</v>
      </c>
      <c r="I92" s="45">
        <v>225</v>
      </c>
      <c r="J92" s="49"/>
      <c r="K92" s="50">
        <v>54.1816666666667</v>
      </c>
      <c r="L92" s="50">
        <v>7.3033333333333301</v>
      </c>
      <c r="M92" s="45">
        <v>6.14</v>
      </c>
      <c r="N92" s="45">
        <v>1</v>
      </c>
      <c r="O92" s="45">
        <v>3.6839999999999997</v>
      </c>
      <c r="P92" s="45" t="s">
        <v>34</v>
      </c>
      <c r="Q92" s="45"/>
      <c r="R92" s="49"/>
      <c r="S92" s="49"/>
      <c r="T92" s="50" t="s">
        <v>34</v>
      </c>
    </row>
    <row r="93" spans="1:20" x14ac:dyDescent="0.2">
      <c r="A93" s="45" t="s">
        <v>12</v>
      </c>
      <c r="B93" s="49">
        <v>2020</v>
      </c>
      <c r="C93" s="49" t="s">
        <v>93</v>
      </c>
      <c r="D93" s="49" t="s">
        <v>1</v>
      </c>
      <c r="E93" s="49" t="s">
        <v>52</v>
      </c>
      <c r="F93" s="46">
        <v>44061</v>
      </c>
      <c r="G93" s="47">
        <v>0.78263888888614019</v>
      </c>
      <c r="H93" s="45">
        <v>5</v>
      </c>
      <c r="I93" s="45">
        <v>276</v>
      </c>
      <c r="J93" s="49"/>
      <c r="K93" s="50">
        <v>54.233333333333299</v>
      </c>
      <c r="L93" s="50">
        <v>7.3266666666666698</v>
      </c>
      <c r="M93" s="45">
        <v>2.2999999999999998</v>
      </c>
      <c r="N93" s="45">
        <v>0.5</v>
      </c>
      <c r="O93" s="45">
        <v>0.80500000000000005</v>
      </c>
      <c r="P93" s="45" t="s">
        <v>34</v>
      </c>
      <c r="Q93" s="45"/>
      <c r="R93" s="49"/>
      <c r="S93" s="49"/>
      <c r="T93" s="50" t="s">
        <v>34</v>
      </c>
    </row>
    <row r="94" spans="1:20" x14ac:dyDescent="0.2">
      <c r="A94" s="45" t="s">
        <v>12</v>
      </c>
      <c r="B94" s="49">
        <v>2020</v>
      </c>
      <c r="C94" s="49" t="s">
        <v>94</v>
      </c>
      <c r="D94" s="49" t="s">
        <v>1</v>
      </c>
      <c r="E94" s="49" t="s">
        <v>52</v>
      </c>
      <c r="F94" s="46">
        <v>43980</v>
      </c>
      <c r="G94" s="47">
        <v>0.63055555555911269</v>
      </c>
      <c r="H94" s="45">
        <v>1</v>
      </c>
      <c r="I94" s="45">
        <v>336</v>
      </c>
      <c r="J94" s="49"/>
      <c r="K94" s="50">
        <v>54.116666666666703</v>
      </c>
      <c r="L94" s="50">
        <v>7.5983333333333301</v>
      </c>
      <c r="M94" s="45">
        <v>26.1</v>
      </c>
      <c r="N94" s="45">
        <v>0.1</v>
      </c>
      <c r="O94" s="45">
        <v>0.52200000000000002</v>
      </c>
      <c r="P94" s="45" t="s">
        <v>33</v>
      </c>
      <c r="Q94" s="45"/>
      <c r="R94" s="49"/>
      <c r="S94" s="49" t="s">
        <v>594</v>
      </c>
      <c r="T94" s="50" t="s">
        <v>34</v>
      </c>
    </row>
    <row r="95" spans="1:20" x14ac:dyDescent="0.2">
      <c r="A95" s="45" t="s">
        <v>12</v>
      </c>
      <c r="B95" s="49">
        <v>2020</v>
      </c>
      <c r="C95" s="49" t="s">
        <v>95</v>
      </c>
      <c r="D95" s="49" t="s">
        <v>1</v>
      </c>
      <c r="E95" s="49" t="s">
        <v>52</v>
      </c>
      <c r="F95" s="46">
        <v>44061</v>
      </c>
      <c r="G95" s="47">
        <v>0.77430555555474712</v>
      </c>
      <c r="H95" s="45">
        <v>5</v>
      </c>
      <c r="I95" s="45">
        <v>280</v>
      </c>
      <c r="J95" s="49"/>
      <c r="K95" s="50">
        <v>54.05</v>
      </c>
      <c r="L95" s="50">
        <v>7.8033333333333301</v>
      </c>
      <c r="M95" s="45">
        <v>2</v>
      </c>
      <c r="N95" s="45">
        <v>1.3</v>
      </c>
      <c r="O95" s="45">
        <v>1.82</v>
      </c>
      <c r="P95" s="45" t="s">
        <v>34</v>
      </c>
      <c r="Q95" s="45"/>
      <c r="R95" s="49"/>
      <c r="S95" s="49"/>
      <c r="T95" s="50" t="s">
        <v>34</v>
      </c>
    </row>
    <row r="96" spans="1:20" x14ac:dyDescent="0.2">
      <c r="A96" s="45" t="s">
        <v>12</v>
      </c>
      <c r="B96" s="49">
        <v>2020</v>
      </c>
      <c r="C96" s="49" t="s">
        <v>96</v>
      </c>
      <c r="D96" s="49" t="s">
        <v>1</v>
      </c>
      <c r="E96" s="49" t="s">
        <v>52</v>
      </c>
      <c r="F96" s="46">
        <v>44063</v>
      </c>
      <c r="G96" s="47">
        <v>0.30000000000291038</v>
      </c>
      <c r="H96" s="45">
        <v>9</v>
      </c>
      <c r="I96" s="45">
        <v>196</v>
      </c>
      <c r="J96" s="49"/>
      <c r="K96" s="50">
        <v>54.24</v>
      </c>
      <c r="L96" s="50">
        <v>7.8133333333333299</v>
      </c>
      <c r="M96" s="45">
        <v>2.6</v>
      </c>
      <c r="N96" s="45">
        <v>1</v>
      </c>
      <c r="O96" s="45">
        <v>1.82</v>
      </c>
      <c r="P96" s="45" t="s">
        <v>34</v>
      </c>
      <c r="Q96" s="45"/>
      <c r="R96" s="49"/>
      <c r="S96" s="49"/>
      <c r="T96" s="50" t="s">
        <v>34</v>
      </c>
    </row>
    <row r="97" spans="1:20" x14ac:dyDescent="0.2">
      <c r="A97" s="45" t="s">
        <v>12</v>
      </c>
      <c r="B97" s="49">
        <v>2020</v>
      </c>
      <c r="C97" s="49" t="s">
        <v>97</v>
      </c>
      <c r="D97" s="49" t="s">
        <v>1</v>
      </c>
      <c r="E97" s="49" t="s">
        <v>52</v>
      </c>
      <c r="F97" s="46">
        <v>44062</v>
      </c>
      <c r="G97" s="47">
        <v>0.32291666666424135</v>
      </c>
      <c r="H97" s="45">
        <v>5</v>
      </c>
      <c r="I97" s="45">
        <v>203</v>
      </c>
      <c r="J97" s="49"/>
      <c r="K97" s="50">
        <v>54.0683333333333</v>
      </c>
      <c r="L97" s="50">
        <v>7.8866666666666703</v>
      </c>
      <c r="M97" s="45">
        <v>3.6</v>
      </c>
      <c r="N97" s="45">
        <v>1.4</v>
      </c>
      <c r="O97" s="45">
        <v>4.032</v>
      </c>
      <c r="P97" s="45" t="s">
        <v>34</v>
      </c>
      <c r="Q97" s="45"/>
      <c r="R97" s="49"/>
      <c r="S97" s="49"/>
      <c r="T97" s="50" t="s">
        <v>34</v>
      </c>
    </row>
    <row r="98" spans="1:20" x14ac:dyDescent="0.2">
      <c r="A98" s="45" t="s">
        <v>12</v>
      </c>
      <c r="B98" s="49">
        <v>2020</v>
      </c>
      <c r="C98" s="49" t="s">
        <v>98</v>
      </c>
      <c r="D98" s="49" t="s">
        <v>1</v>
      </c>
      <c r="E98" s="49" t="s">
        <v>52</v>
      </c>
      <c r="F98" s="46">
        <v>43985</v>
      </c>
      <c r="G98" s="47">
        <v>0.29236111111094942</v>
      </c>
      <c r="H98" s="45">
        <v>7</v>
      </c>
      <c r="I98" s="45">
        <v>173</v>
      </c>
      <c r="J98" s="49"/>
      <c r="K98" s="50">
        <v>54.4583333333333</v>
      </c>
      <c r="L98" s="50">
        <v>8.3316666666666706</v>
      </c>
      <c r="M98" s="45">
        <v>1.7</v>
      </c>
      <c r="N98" s="45">
        <v>0.7</v>
      </c>
      <c r="O98" s="45">
        <v>0.47599999999999992</v>
      </c>
      <c r="P98" s="45" t="s">
        <v>34</v>
      </c>
      <c r="Q98" s="45"/>
      <c r="R98" s="49"/>
      <c r="S98" s="49"/>
      <c r="T98" s="50" t="s">
        <v>34</v>
      </c>
    </row>
    <row r="99" spans="1:20" x14ac:dyDescent="0.2">
      <c r="A99" s="45" t="s">
        <v>12</v>
      </c>
      <c r="B99" s="49">
        <v>2020</v>
      </c>
      <c r="C99" s="49" t="s">
        <v>99</v>
      </c>
      <c r="D99" s="49" t="s">
        <v>1</v>
      </c>
      <c r="E99" s="49" t="s">
        <v>52</v>
      </c>
      <c r="F99" s="46">
        <v>44033</v>
      </c>
      <c r="G99" s="47">
        <v>0.30277777777519077</v>
      </c>
      <c r="H99" s="45">
        <v>5</v>
      </c>
      <c r="I99" s="45">
        <v>270</v>
      </c>
      <c r="J99" s="49"/>
      <c r="K99" s="50">
        <v>54.143333333333302</v>
      </c>
      <c r="L99" s="50">
        <v>8.3333333333333304</v>
      </c>
      <c r="M99" s="45">
        <v>1.4</v>
      </c>
      <c r="N99" s="45">
        <v>0.7</v>
      </c>
      <c r="O99" s="45">
        <v>0.78399999999999992</v>
      </c>
      <c r="P99" s="45" t="s">
        <v>34</v>
      </c>
      <c r="Q99" s="45"/>
      <c r="R99" s="49"/>
      <c r="S99" s="49"/>
      <c r="T99" s="50" t="s">
        <v>34</v>
      </c>
    </row>
    <row r="100" spans="1:20" x14ac:dyDescent="0.2">
      <c r="A100" s="45" t="s">
        <v>12</v>
      </c>
      <c r="B100" s="49">
        <v>2020</v>
      </c>
      <c r="C100" s="49" t="s">
        <v>100</v>
      </c>
      <c r="D100" s="49" t="s">
        <v>1</v>
      </c>
      <c r="E100" s="49" t="s">
        <v>52</v>
      </c>
      <c r="F100" s="46">
        <v>44063</v>
      </c>
      <c r="G100" s="47">
        <v>0.28125</v>
      </c>
      <c r="H100" s="45">
        <v>8</v>
      </c>
      <c r="I100" s="45">
        <v>206</v>
      </c>
      <c r="J100" s="49"/>
      <c r="K100" s="50">
        <v>53.83</v>
      </c>
      <c r="L100" s="50">
        <v>8.9450000000000003</v>
      </c>
      <c r="M100" s="45">
        <v>8</v>
      </c>
      <c r="N100" s="45">
        <v>0.02</v>
      </c>
      <c r="O100" s="45">
        <v>0.04</v>
      </c>
      <c r="P100" s="45" t="s">
        <v>55</v>
      </c>
      <c r="Q100" s="45">
        <v>1.6000000000000001E-3</v>
      </c>
      <c r="R100" s="49">
        <v>1</v>
      </c>
      <c r="S100" s="49"/>
      <c r="T100" s="50" t="s">
        <v>34</v>
      </c>
    </row>
    <row r="101" spans="1:20" x14ac:dyDescent="0.2">
      <c r="A101" s="45" t="s">
        <v>12</v>
      </c>
      <c r="B101" s="45">
        <v>2020</v>
      </c>
      <c r="C101" s="45" t="s">
        <v>204</v>
      </c>
      <c r="D101" s="65" t="s">
        <v>1</v>
      </c>
      <c r="E101" s="45" t="s">
        <v>1</v>
      </c>
      <c r="F101" s="46">
        <v>43867</v>
      </c>
      <c r="G101" s="66">
        <v>0.86736111111111114</v>
      </c>
      <c r="H101" s="45"/>
      <c r="I101" s="45">
        <v>186</v>
      </c>
      <c r="J101" s="45"/>
      <c r="K101" s="50">
        <v>54.631666666666668</v>
      </c>
      <c r="L101" s="50">
        <v>6.3566666666666665</v>
      </c>
      <c r="M101" s="45">
        <v>29.9</v>
      </c>
      <c r="N101" s="45">
        <v>0.1</v>
      </c>
      <c r="O101" s="45"/>
      <c r="P101" s="45" t="s">
        <v>33</v>
      </c>
      <c r="Q101" s="45"/>
      <c r="R101" s="45"/>
      <c r="S101" s="45" t="s">
        <v>203</v>
      </c>
      <c r="T101" s="45" t="s">
        <v>57</v>
      </c>
    </row>
    <row r="102" spans="1:20" x14ac:dyDescent="0.2">
      <c r="A102" s="45" t="s">
        <v>12</v>
      </c>
      <c r="B102" s="45">
        <v>2020</v>
      </c>
      <c r="C102" s="45" t="s">
        <v>205</v>
      </c>
      <c r="D102" s="65" t="s">
        <v>1</v>
      </c>
      <c r="E102" s="45" t="s">
        <v>52</v>
      </c>
      <c r="F102" s="46">
        <v>44100</v>
      </c>
      <c r="G102" s="66">
        <v>0.40902777777777777</v>
      </c>
      <c r="H102" s="49">
        <v>5.1903114186851216</v>
      </c>
      <c r="I102" s="45">
        <v>312</v>
      </c>
      <c r="J102" s="45"/>
      <c r="K102" s="50">
        <v>54.19222222222222</v>
      </c>
      <c r="L102" s="50">
        <v>6.1986111111111111</v>
      </c>
      <c r="M102" s="45">
        <v>1.9</v>
      </c>
      <c r="N102" s="45">
        <v>1.5</v>
      </c>
      <c r="O102" s="45">
        <v>2.8499999999999996</v>
      </c>
      <c r="P102" s="45" t="s">
        <v>33</v>
      </c>
      <c r="Q102" s="45"/>
      <c r="R102" s="45"/>
      <c r="S102" s="45" t="s">
        <v>598</v>
      </c>
      <c r="T102" s="45" t="s">
        <v>34</v>
      </c>
    </row>
    <row r="103" spans="1:20" x14ac:dyDescent="0.2">
      <c r="A103" s="45" t="s">
        <v>12</v>
      </c>
      <c r="B103" s="45">
        <v>2020</v>
      </c>
      <c r="C103" s="45" t="s">
        <v>206</v>
      </c>
      <c r="D103" s="65" t="s">
        <v>1</v>
      </c>
      <c r="E103" s="45" t="s">
        <v>52</v>
      </c>
      <c r="F103" s="46">
        <v>44100</v>
      </c>
      <c r="G103" s="66">
        <v>0.40972222222222221</v>
      </c>
      <c r="H103" s="49">
        <v>5.1903114186851216</v>
      </c>
      <c r="I103" s="45">
        <v>312</v>
      </c>
      <c r="J103" s="45"/>
      <c r="K103" s="50">
        <v>54.198611111111106</v>
      </c>
      <c r="L103" s="50">
        <v>6.2769444444444442</v>
      </c>
      <c r="M103" s="45">
        <v>3.2</v>
      </c>
      <c r="N103" s="45">
        <v>1.7</v>
      </c>
      <c r="O103" s="45">
        <v>4.8960000000000008</v>
      </c>
      <c r="P103" s="45" t="s">
        <v>33</v>
      </c>
      <c r="Q103" s="45"/>
      <c r="R103" s="45"/>
      <c r="S103" s="45" t="s">
        <v>598</v>
      </c>
      <c r="T103" s="45" t="s">
        <v>34</v>
      </c>
    </row>
    <row r="104" spans="1:20" x14ac:dyDescent="0.2">
      <c r="A104" s="45" t="s">
        <v>12</v>
      </c>
      <c r="B104" s="45">
        <v>2020</v>
      </c>
      <c r="C104" s="45" t="s">
        <v>207</v>
      </c>
      <c r="D104" s="65" t="s">
        <v>1</v>
      </c>
      <c r="E104" s="45" t="s">
        <v>52</v>
      </c>
      <c r="F104" s="46">
        <v>43862</v>
      </c>
      <c r="G104" s="66">
        <v>0.42430555555555555</v>
      </c>
      <c r="H104" s="49">
        <v>10.380622837370243</v>
      </c>
      <c r="I104" s="45">
        <v>255</v>
      </c>
      <c r="J104" s="45"/>
      <c r="K104" s="50">
        <v>51.661666666666662</v>
      </c>
      <c r="L104" s="50">
        <v>2.4116666666666666</v>
      </c>
      <c r="M104" s="45">
        <v>13.7</v>
      </c>
      <c r="N104" s="45">
        <v>0.5</v>
      </c>
      <c r="O104" s="45">
        <v>0.68500000000000005</v>
      </c>
      <c r="P104" s="45" t="s">
        <v>33</v>
      </c>
      <c r="Q104" s="45"/>
      <c r="R104" s="45"/>
      <c r="S104" s="45" t="s">
        <v>598</v>
      </c>
      <c r="T104" s="45" t="s">
        <v>34</v>
      </c>
    </row>
    <row r="105" spans="1:20" x14ac:dyDescent="0.2">
      <c r="A105" s="49" t="s">
        <v>28</v>
      </c>
      <c r="B105" s="49">
        <v>2020</v>
      </c>
      <c r="C105" s="49" t="s">
        <v>64</v>
      </c>
      <c r="D105" s="49" t="s">
        <v>1</v>
      </c>
      <c r="E105" s="49" t="s">
        <v>52</v>
      </c>
      <c r="F105" s="62">
        <v>43952</v>
      </c>
      <c r="G105" s="47"/>
      <c r="H105" s="48"/>
      <c r="I105" s="49"/>
      <c r="J105" s="49"/>
      <c r="K105" s="50">
        <v>49.813299999999998</v>
      </c>
      <c r="L105" s="50">
        <v>-12.674099999999999</v>
      </c>
      <c r="M105" s="52"/>
      <c r="N105" s="52"/>
      <c r="O105" s="52"/>
      <c r="P105" s="52" t="s">
        <v>34</v>
      </c>
      <c r="Q105" s="50"/>
      <c r="R105" s="49"/>
      <c r="S105" s="49"/>
      <c r="T105" s="50" t="s">
        <v>34</v>
      </c>
    </row>
    <row r="106" spans="1:20" x14ac:dyDescent="0.2">
      <c r="A106" s="49" t="s">
        <v>28</v>
      </c>
      <c r="B106" s="49">
        <v>2020</v>
      </c>
      <c r="C106" s="45" t="s">
        <v>65</v>
      </c>
      <c r="D106" s="45" t="s">
        <v>1</v>
      </c>
      <c r="E106" s="45" t="s">
        <v>52</v>
      </c>
      <c r="F106" s="62">
        <v>44073</v>
      </c>
      <c r="G106" s="48"/>
      <c r="H106" s="48"/>
      <c r="I106" s="48"/>
      <c r="J106" s="48"/>
      <c r="K106" s="50">
        <v>55.4758</v>
      </c>
      <c r="L106" s="50">
        <v>-9.0549999999999997</v>
      </c>
      <c r="M106" s="52"/>
      <c r="N106" s="52"/>
      <c r="O106" s="52"/>
      <c r="P106" s="52" t="s">
        <v>34</v>
      </c>
      <c r="Q106" s="50"/>
      <c r="R106" s="49"/>
      <c r="S106" s="49"/>
      <c r="T106" s="50" t="s">
        <v>34</v>
      </c>
    </row>
    <row r="107" spans="1:20" x14ac:dyDescent="0.2">
      <c r="A107" s="49" t="s">
        <v>28</v>
      </c>
      <c r="B107" s="49">
        <v>2020</v>
      </c>
      <c r="C107" s="45" t="s">
        <v>66</v>
      </c>
      <c r="D107" s="45" t="s">
        <v>1</v>
      </c>
      <c r="E107" s="45" t="s">
        <v>52</v>
      </c>
      <c r="F107" s="62">
        <v>44119</v>
      </c>
      <c r="G107" s="48"/>
      <c r="H107" s="48"/>
      <c r="I107" s="48"/>
      <c r="J107" s="48"/>
      <c r="K107" s="50">
        <v>50.116100000000003</v>
      </c>
      <c r="L107" s="50">
        <v>-14.4636</v>
      </c>
      <c r="M107" s="52"/>
      <c r="N107" s="52"/>
      <c r="O107" s="52"/>
      <c r="P107" s="52" t="s">
        <v>34</v>
      </c>
      <c r="Q107" s="50"/>
      <c r="R107" s="49"/>
      <c r="S107" s="49"/>
      <c r="T107" s="50" t="s">
        <v>34</v>
      </c>
    </row>
    <row r="108" spans="1:20" x14ac:dyDescent="0.2">
      <c r="A108" s="49" t="s">
        <v>28</v>
      </c>
      <c r="B108" s="49">
        <v>2020</v>
      </c>
      <c r="C108" s="67" t="s">
        <v>67</v>
      </c>
      <c r="D108" s="45" t="s">
        <v>1</v>
      </c>
      <c r="E108" s="45" t="s">
        <v>52</v>
      </c>
      <c r="F108" s="62">
        <v>44144</v>
      </c>
      <c r="G108" s="48">
        <v>11.43</v>
      </c>
      <c r="H108" s="48"/>
      <c r="I108" s="48"/>
      <c r="J108" s="48"/>
      <c r="K108" s="50">
        <v>50.249699999999997</v>
      </c>
      <c r="L108" s="50">
        <v>-11.1294</v>
      </c>
      <c r="M108" s="52"/>
      <c r="N108" s="52"/>
      <c r="O108" s="52"/>
      <c r="P108" s="52" t="s">
        <v>34</v>
      </c>
      <c r="Q108" s="50"/>
      <c r="R108" s="49"/>
      <c r="S108" s="49"/>
      <c r="T108" s="50" t="s">
        <v>34</v>
      </c>
    </row>
    <row r="109" spans="1:20" x14ac:dyDescent="0.2">
      <c r="A109" s="49" t="s">
        <v>28</v>
      </c>
      <c r="B109" s="49">
        <v>2020</v>
      </c>
      <c r="C109" s="45" t="s">
        <v>103</v>
      </c>
      <c r="D109" s="45" t="s">
        <v>1</v>
      </c>
      <c r="E109" s="45" t="s">
        <v>52</v>
      </c>
      <c r="F109" s="62">
        <v>44144</v>
      </c>
      <c r="G109" s="48">
        <v>11.47</v>
      </c>
      <c r="H109" s="48"/>
      <c r="I109" s="48"/>
      <c r="J109" s="48"/>
      <c r="K109" s="50">
        <v>49.807499999999997</v>
      </c>
      <c r="L109" s="50">
        <v>-13.924099999999999</v>
      </c>
      <c r="M109" s="49">
        <v>400</v>
      </c>
      <c r="N109" s="49">
        <v>600</v>
      </c>
      <c r="O109" s="49"/>
      <c r="P109" s="49" t="s">
        <v>34</v>
      </c>
      <c r="Q109" s="50"/>
      <c r="R109" s="49"/>
      <c r="S109" s="49"/>
      <c r="T109" s="50" t="s">
        <v>34</v>
      </c>
    </row>
    <row r="110" spans="1:20" x14ac:dyDescent="0.2">
      <c r="A110" s="45" t="s">
        <v>13</v>
      </c>
      <c r="B110" s="45">
        <v>2020</v>
      </c>
      <c r="C110" s="45" t="s">
        <v>396</v>
      </c>
      <c r="D110" s="45" t="s">
        <v>1</v>
      </c>
      <c r="E110" s="45" t="s">
        <v>52</v>
      </c>
      <c r="F110" s="68">
        <v>43836</v>
      </c>
      <c r="G110" s="64">
        <v>0.56874999999999998</v>
      </c>
      <c r="H110" s="49"/>
      <c r="I110" s="69"/>
      <c r="J110" s="48"/>
      <c r="K110" s="70">
        <v>53.887777777777778</v>
      </c>
      <c r="L110" s="70">
        <v>4.5397222222222222</v>
      </c>
      <c r="M110" s="52"/>
      <c r="N110" s="52"/>
      <c r="O110" s="52"/>
      <c r="P110" s="49" t="s">
        <v>33</v>
      </c>
      <c r="Q110" s="50"/>
      <c r="R110" s="49"/>
      <c r="S110" s="49" t="s">
        <v>34</v>
      </c>
      <c r="T110" s="49" t="s">
        <v>57</v>
      </c>
    </row>
    <row r="111" spans="1:20" x14ac:dyDescent="0.2">
      <c r="A111" s="45" t="s">
        <v>13</v>
      </c>
      <c r="B111" s="45">
        <v>2020</v>
      </c>
      <c r="C111" s="45" t="s">
        <v>397</v>
      </c>
      <c r="D111" s="45" t="s">
        <v>1</v>
      </c>
      <c r="E111" s="45" t="s">
        <v>52</v>
      </c>
      <c r="F111" s="68">
        <v>43837</v>
      </c>
      <c r="G111" s="64">
        <v>0.36666666666666659</v>
      </c>
      <c r="H111" s="49"/>
      <c r="I111" s="69"/>
      <c r="J111" s="48"/>
      <c r="K111" s="70">
        <v>51.89</v>
      </c>
      <c r="L111" s="70">
        <v>3.6033333333333331</v>
      </c>
      <c r="M111" s="52">
        <v>0.1</v>
      </c>
      <c r="N111" s="52">
        <v>0.01</v>
      </c>
      <c r="O111" s="52">
        <v>8.0000000000000004E-4</v>
      </c>
      <c r="P111" s="49" t="s">
        <v>34</v>
      </c>
      <c r="Q111" s="50"/>
      <c r="R111" s="49"/>
      <c r="S111" s="49"/>
      <c r="T111" s="49" t="s">
        <v>34</v>
      </c>
    </row>
    <row r="112" spans="1:20" x14ac:dyDescent="0.2">
      <c r="A112" s="45" t="s">
        <v>13</v>
      </c>
      <c r="B112" s="45">
        <v>2020</v>
      </c>
      <c r="C112" s="45" t="s">
        <v>398</v>
      </c>
      <c r="D112" s="45" t="s">
        <v>1</v>
      </c>
      <c r="E112" s="45" t="s">
        <v>52</v>
      </c>
      <c r="F112" s="68">
        <v>43848</v>
      </c>
      <c r="G112" s="64">
        <v>0.40763888888888888</v>
      </c>
      <c r="H112" s="49"/>
      <c r="I112" s="69"/>
      <c r="J112" s="48"/>
      <c r="K112" s="70">
        <v>54.1</v>
      </c>
      <c r="L112" s="70">
        <v>5.2416666666666671</v>
      </c>
      <c r="M112" s="52">
        <v>18.899999999999999</v>
      </c>
      <c r="N112" s="52">
        <v>0.05</v>
      </c>
      <c r="O112" s="52">
        <v>0.378</v>
      </c>
      <c r="P112" s="49" t="s">
        <v>33</v>
      </c>
      <c r="Q112" s="50"/>
      <c r="R112" s="49"/>
      <c r="S112" s="49" t="s">
        <v>34</v>
      </c>
      <c r="T112" s="49" t="s">
        <v>57</v>
      </c>
    </row>
    <row r="113" spans="1:20" x14ac:dyDescent="0.2">
      <c r="A113" s="45" t="s">
        <v>13</v>
      </c>
      <c r="B113" s="45">
        <v>2020</v>
      </c>
      <c r="C113" s="45" t="s">
        <v>399</v>
      </c>
      <c r="D113" s="45" t="s">
        <v>1</v>
      </c>
      <c r="E113" s="45" t="s">
        <v>52</v>
      </c>
      <c r="F113" s="68">
        <v>43854</v>
      </c>
      <c r="G113" s="64">
        <v>0.49444444444444452</v>
      </c>
      <c r="H113" s="49">
        <v>3.460207612456748</v>
      </c>
      <c r="I113" s="69">
        <v>220</v>
      </c>
      <c r="J113" s="48"/>
      <c r="K113" s="70">
        <v>52.384999999999998</v>
      </c>
      <c r="L113" s="70">
        <v>3.1766666666666659</v>
      </c>
      <c r="M113" s="52">
        <v>23.6</v>
      </c>
      <c r="N113" s="52">
        <v>0.03</v>
      </c>
      <c r="O113" s="52">
        <v>0.42480000000000001</v>
      </c>
      <c r="P113" s="49" t="s">
        <v>33</v>
      </c>
      <c r="Q113" s="50"/>
      <c r="R113" s="49"/>
      <c r="S113" s="49" t="s">
        <v>34</v>
      </c>
      <c r="T113" s="49" t="s">
        <v>34</v>
      </c>
    </row>
    <row r="114" spans="1:20" x14ac:dyDescent="0.2">
      <c r="A114" s="45" t="s">
        <v>13</v>
      </c>
      <c r="B114" s="45">
        <v>2020</v>
      </c>
      <c r="C114" s="45" t="s">
        <v>400</v>
      </c>
      <c r="D114" s="45" t="s">
        <v>1</v>
      </c>
      <c r="E114" s="45" t="s">
        <v>52</v>
      </c>
      <c r="F114" s="68">
        <v>43854</v>
      </c>
      <c r="G114" s="64">
        <v>0.53194444444444444</v>
      </c>
      <c r="H114" s="49">
        <v>1.730103806228374</v>
      </c>
      <c r="I114" s="69">
        <v>270</v>
      </c>
      <c r="J114" s="48"/>
      <c r="K114" s="70">
        <v>52.812777777777782</v>
      </c>
      <c r="L114" s="70">
        <v>3.3650000000000002</v>
      </c>
      <c r="M114" s="52">
        <v>3.7</v>
      </c>
      <c r="N114" s="52">
        <v>2.6</v>
      </c>
      <c r="O114" s="52"/>
      <c r="P114" s="49" t="s">
        <v>33</v>
      </c>
      <c r="Q114" s="50"/>
      <c r="R114" s="49"/>
      <c r="S114" s="49" t="s">
        <v>34</v>
      </c>
      <c r="T114" s="49" t="s">
        <v>34</v>
      </c>
    </row>
    <row r="115" spans="1:20" x14ac:dyDescent="0.2">
      <c r="A115" s="45" t="s">
        <v>13</v>
      </c>
      <c r="B115" s="45">
        <v>2020</v>
      </c>
      <c r="C115" s="45" t="s">
        <v>401</v>
      </c>
      <c r="D115" s="45" t="s">
        <v>1</v>
      </c>
      <c r="E115" s="45" t="s">
        <v>52</v>
      </c>
      <c r="F115" s="68">
        <v>43855</v>
      </c>
      <c r="G115" s="64">
        <v>0.53541666666666665</v>
      </c>
      <c r="H115" s="49"/>
      <c r="I115" s="71"/>
      <c r="J115" s="48"/>
      <c r="K115" s="70">
        <v>52.807499999999997</v>
      </c>
      <c r="L115" s="70">
        <v>3.476666666666667</v>
      </c>
      <c r="M115" s="52">
        <v>4.3</v>
      </c>
      <c r="N115" s="52">
        <v>0.5</v>
      </c>
      <c r="O115" s="52">
        <v>1.5049999999999999</v>
      </c>
      <c r="P115" s="49" t="s">
        <v>33</v>
      </c>
      <c r="Q115" s="50"/>
      <c r="R115" s="49"/>
      <c r="S115" s="49" t="s">
        <v>34</v>
      </c>
      <c r="T115" s="49" t="s">
        <v>34</v>
      </c>
    </row>
    <row r="116" spans="1:20" x14ac:dyDescent="0.2">
      <c r="A116" s="45" t="s">
        <v>13</v>
      </c>
      <c r="B116" s="45">
        <v>2020</v>
      </c>
      <c r="C116" s="45" t="s">
        <v>402</v>
      </c>
      <c r="D116" s="45" t="s">
        <v>1</v>
      </c>
      <c r="E116" s="45" t="s">
        <v>52</v>
      </c>
      <c r="F116" s="68">
        <v>43855</v>
      </c>
      <c r="G116" s="64">
        <v>0.53541666666666665</v>
      </c>
      <c r="H116" s="49"/>
      <c r="I116" s="71"/>
      <c r="J116" s="48"/>
      <c r="K116" s="70">
        <v>52.698333333333331</v>
      </c>
      <c r="L116" s="70">
        <v>3.2650000000000001</v>
      </c>
      <c r="M116" s="52">
        <v>1.6</v>
      </c>
      <c r="N116" s="52">
        <v>0.3</v>
      </c>
      <c r="O116" s="52">
        <v>0.38400000000000001</v>
      </c>
      <c r="P116" s="49" t="s">
        <v>33</v>
      </c>
      <c r="Q116" s="50"/>
      <c r="R116" s="49"/>
      <c r="S116" s="49" t="s">
        <v>34</v>
      </c>
      <c r="T116" s="49" t="s">
        <v>34</v>
      </c>
    </row>
    <row r="117" spans="1:20" x14ac:dyDescent="0.2">
      <c r="A117" s="45" t="s">
        <v>13</v>
      </c>
      <c r="B117" s="45">
        <v>2020</v>
      </c>
      <c r="C117" s="45" t="s">
        <v>403</v>
      </c>
      <c r="D117" s="45" t="s">
        <v>1</v>
      </c>
      <c r="E117" s="45" t="s">
        <v>52</v>
      </c>
      <c r="F117" s="68">
        <v>43855</v>
      </c>
      <c r="G117" s="64">
        <v>0.5493055555555556</v>
      </c>
      <c r="H117" s="49"/>
      <c r="I117" s="69"/>
      <c r="J117" s="48"/>
      <c r="K117" s="70">
        <v>52.638055555555553</v>
      </c>
      <c r="L117" s="70">
        <v>3.248333333333334</v>
      </c>
      <c r="M117" s="52">
        <v>3.1</v>
      </c>
      <c r="N117" s="52">
        <v>0.9</v>
      </c>
      <c r="O117" s="52">
        <v>1.9530000000000001</v>
      </c>
      <c r="P117" s="49" t="s">
        <v>33</v>
      </c>
      <c r="Q117" s="50"/>
      <c r="R117" s="49"/>
      <c r="S117" s="49" t="s">
        <v>34</v>
      </c>
      <c r="T117" s="49" t="s">
        <v>34</v>
      </c>
    </row>
    <row r="118" spans="1:20" x14ac:dyDescent="0.2">
      <c r="A118" s="45" t="s">
        <v>13</v>
      </c>
      <c r="B118" s="45">
        <v>2020</v>
      </c>
      <c r="C118" s="45" t="s">
        <v>404</v>
      </c>
      <c r="D118" s="45" t="s">
        <v>1</v>
      </c>
      <c r="E118" s="45" t="s">
        <v>52</v>
      </c>
      <c r="F118" s="68">
        <v>43855</v>
      </c>
      <c r="G118" s="64">
        <v>0.5493055555555556</v>
      </c>
      <c r="H118" s="49"/>
      <c r="I118" s="69"/>
      <c r="J118" s="48"/>
      <c r="K118" s="70">
        <v>52.664999999999999</v>
      </c>
      <c r="L118" s="70">
        <v>3.246666666666667</v>
      </c>
      <c r="M118" s="52">
        <v>2.9</v>
      </c>
      <c r="N118" s="52">
        <v>0.8</v>
      </c>
      <c r="O118" s="52">
        <v>1.3919999999999999</v>
      </c>
      <c r="P118" s="49" t="s">
        <v>33</v>
      </c>
      <c r="Q118" s="50"/>
      <c r="R118" s="49"/>
      <c r="S118" s="49" t="s">
        <v>34</v>
      </c>
      <c r="T118" s="49" t="s">
        <v>34</v>
      </c>
    </row>
    <row r="119" spans="1:20" x14ac:dyDescent="0.2">
      <c r="A119" s="45" t="s">
        <v>13</v>
      </c>
      <c r="B119" s="45">
        <v>2020</v>
      </c>
      <c r="C119" s="45" t="s">
        <v>405</v>
      </c>
      <c r="D119" s="45" t="s">
        <v>1</v>
      </c>
      <c r="E119" s="45" t="s">
        <v>52</v>
      </c>
      <c r="F119" s="68">
        <v>43856</v>
      </c>
      <c r="G119" s="64">
        <v>0.4375</v>
      </c>
      <c r="H119" s="49"/>
      <c r="I119" s="69"/>
      <c r="J119" s="48"/>
      <c r="K119" s="70">
        <v>53.015277777777797</v>
      </c>
      <c r="L119" s="70">
        <v>3.596111111111111</v>
      </c>
      <c r="M119" s="52"/>
      <c r="N119" s="52"/>
      <c r="O119" s="52"/>
      <c r="P119" s="49" t="s">
        <v>34</v>
      </c>
      <c r="Q119" s="50"/>
      <c r="R119" s="49"/>
      <c r="S119" s="49"/>
      <c r="T119" s="49" t="s">
        <v>34</v>
      </c>
    </row>
    <row r="120" spans="1:20" x14ac:dyDescent="0.2">
      <c r="A120" s="45" t="s">
        <v>13</v>
      </c>
      <c r="B120" s="45">
        <v>2020</v>
      </c>
      <c r="C120" s="45" t="s">
        <v>406</v>
      </c>
      <c r="D120" s="45" t="s">
        <v>1</v>
      </c>
      <c r="E120" s="45" t="s">
        <v>52</v>
      </c>
      <c r="F120" s="68">
        <v>43863</v>
      </c>
      <c r="G120" s="64">
        <v>0.37847222222222221</v>
      </c>
      <c r="H120" s="49">
        <v>1.730103806228374</v>
      </c>
      <c r="I120" s="45">
        <v>245</v>
      </c>
      <c r="J120" s="48"/>
      <c r="K120" s="50">
        <v>54.330000000000013</v>
      </c>
      <c r="L120" s="50">
        <v>4.4283333333333337</v>
      </c>
      <c r="M120" s="52">
        <v>16.399999999999999</v>
      </c>
      <c r="N120" s="52">
        <v>7.0000000000000007E-2</v>
      </c>
      <c r="O120" s="52">
        <v>0.2296</v>
      </c>
      <c r="P120" s="49" t="s">
        <v>33</v>
      </c>
      <c r="Q120" s="50"/>
      <c r="R120" s="49"/>
      <c r="S120" s="49" t="s">
        <v>34</v>
      </c>
      <c r="T120" s="49" t="s">
        <v>57</v>
      </c>
    </row>
    <row r="121" spans="1:20" x14ac:dyDescent="0.2">
      <c r="A121" s="45" t="s">
        <v>13</v>
      </c>
      <c r="B121" s="45">
        <v>2020</v>
      </c>
      <c r="C121" s="45" t="s">
        <v>407</v>
      </c>
      <c r="D121" s="45" t="s">
        <v>1</v>
      </c>
      <c r="E121" s="45" t="s">
        <v>1</v>
      </c>
      <c r="F121" s="68">
        <v>43867</v>
      </c>
      <c r="G121" s="64">
        <v>0.30763888888888891</v>
      </c>
      <c r="H121" s="49">
        <v>3.460207612456748</v>
      </c>
      <c r="I121" s="69">
        <v>265</v>
      </c>
      <c r="J121" s="48"/>
      <c r="K121" s="70">
        <v>51.934166666666663</v>
      </c>
      <c r="L121" s="70">
        <v>3.098333333333334</v>
      </c>
      <c r="M121" s="52">
        <v>2.5</v>
      </c>
      <c r="N121" s="52">
        <v>0.5</v>
      </c>
      <c r="O121" s="52"/>
      <c r="P121" s="49" t="s">
        <v>34</v>
      </c>
      <c r="Q121" s="50"/>
      <c r="R121" s="49"/>
      <c r="S121" s="49"/>
      <c r="T121" s="49" t="s">
        <v>34</v>
      </c>
    </row>
    <row r="122" spans="1:20" x14ac:dyDescent="0.2">
      <c r="A122" s="45" t="s">
        <v>13</v>
      </c>
      <c r="B122" s="45">
        <v>2020</v>
      </c>
      <c r="C122" s="45" t="s">
        <v>408</v>
      </c>
      <c r="D122" s="45" t="s">
        <v>1</v>
      </c>
      <c r="E122" s="45" t="s">
        <v>1</v>
      </c>
      <c r="F122" s="68">
        <v>43867</v>
      </c>
      <c r="G122" s="64">
        <v>0.31319444444444439</v>
      </c>
      <c r="H122" s="49">
        <v>1.730103806228374</v>
      </c>
      <c r="I122" s="69">
        <v>293</v>
      </c>
      <c r="J122" s="48"/>
      <c r="K122" s="70">
        <v>52.048611111111107</v>
      </c>
      <c r="L122" s="70">
        <v>2.7972222222222221</v>
      </c>
      <c r="M122" s="52">
        <v>1.1000000000000001</v>
      </c>
      <c r="N122" s="52">
        <v>0.4</v>
      </c>
      <c r="O122" s="52"/>
      <c r="P122" s="49" t="s">
        <v>34</v>
      </c>
      <c r="Q122" s="50"/>
      <c r="R122" s="49"/>
      <c r="S122" s="49"/>
      <c r="T122" s="49" t="s">
        <v>34</v>
      </c>
    </row>
    <row r="123" spans="1:20" x14ac:dyDescent="0.2">
      <c r="A123" s="45" t="s">
        <v>13</v>
      </c>
      <c r="B123" s="45">
        <v>2020</v>
      </c>
      <c r="C123" s="45" t="s">
        <v>409</v>
      </c>
      <c r="D123" s="45" t="s">
        <v>1</v>
      </c>
      <c r="E123" s="45" t="s">
        <v>52</v>
      </c>
      <c r="F123" s="68">
        <v>43869</v>
      </c>
      <c r="G123" s="64">
        <v>0.45694444444444438</v>
      </c>
      <c r="H123" s="49">
        <v>8.6505190311418687</v>
      </c>
      <c r="I123" s="72">
        <v>252</v>
      </c>
      <c r="J123" s="48"/>
      <c r="K123" s="73">
        <v>52.363333333333337</v>
      </c>
      <c r="L123" s="73">
        <v>3.1316666666666668</v>
      </c>
      <c r="M123" s="52">
        <v>2.9</v>
      </c>
      <c r="N123" s="52">
        <v>1.2</v>
      </c>
      <c r="O123" s="52">
        <v>2.4359999999999999</v>
      </c>
      <c r="P123" s="49" t="s">
        <v>34</v>
      </c>
      <c r="Q123" s="50"/>
      <c r="R123" s="49"/>
      <c r="S123" s="49"/>
      <c r="T123" s="49" t="s">
        <v>34</v>
      </c>
    </row>
    <row r="124" spans="1:20" x14ac:dyDescent="0.2">
      <c r="A124" s="45" t="s">
        <v>13</v>
      </c>
      <c r="B124" s="45">
        <v>2020</v>
      </c>
      <c r="C124" s="45" t="s">
        <v>410</v>
      </c>
      <c r="D124" s="45" t="s">
        <v>1</v>
      </c>
      <c r="E124" s="45" t="s">
        <v>52</v>
      </c>
      <c r="F124" s="68">
        <v>43876</v>
      </c>
      <c r="G124" s="64">
        <v>0.40277777777777779</v>
      </c>
      <c r="H124" s="49"/>
      <c r="I124" s="69"/>
      <c r="J124" s="48"/>
      <c r="K124" s="73">
        <v>52.413333333333327</v>
      </c>
      <c r="L124" s="73">
        <v>4.8099999999999996</v>
      </c>
      <c r="M124" s="52">
        <v>1.7</v>
      </c>
      <c r="N124" s="52">
        <v>0.5</v>
      </c>
      <c r="O124" s="52"/>
      <c r="P124" s="49" t="s">
        <v>34</v>
      </c>
      <c r="Q124" s="50"/>
      <c r="R124" s="49"/>
      <c r="S124" s="49"/>
      <c r="T124" s="49" t="s">
        <v>34</v>
      </c>
    </row>
    <row r="125" spans="1:20" x14ac:dyDescent="0.2">
      <c r="A125" s="45" t="s">
        <v>13</v>
      </c>
      <c r="B125" s="45">
        <v>2020</v>
      </c>
      <c r="C125" s="45" t="s">
        <v>411</v>
      </c>
      <c r="D125" s="45" t="s">
        <v>1</v>
      </c>
      <c r="E125" s="45" t="s">
        <v>1</v>
      </c>
      <c r="F125" s="68">
        <v>43892</v>
      </c>
      <c r="G125" s="64">
        <v>0.98124999999999996</v>
      </c>
      <c r="H125" s="49">
        <v>6.9204152249134951</v>
      </c>
      <c r="I125" s="72">
        <v>283</v>
      </c>
      <c r="J125" s="48"/>
      <c r="K125" s="73">
        <v>53.166666666666657</v>
      </c>
      <c r="L125" s="73">
        <v>3.4977777777777779</v>
      </c>
      <c r="M125" s="52"/>
      <c r="N125" s="52"/>
      <c r="O125" s="52"/>
      <c r="P125" s="49" t="s">
        <v>34</v>
      </c>
      <c r="Q125" s="50"/>
      <c r="R125" s="49"/>
      <c r="S125" s="49"/>
      <c r="T125" s="49" t="s">
        <v>57</v>
      </c>
    </row>
    <row r="126" spans="1:20" x14ac:dyDescent="0.2">
      <c r="A126" s="45" t="s">
        <v>13</v>
      </c>
      <c r="B126" s="45">
        <v>2020</v>
      </c>
      <c r="C126" s="45" t="s">
        <v>412</v>
      </c>
      <c r="D126" s="45" t="s">
        <v>1</v>
      </c>
      <c r="E126" s="45" t="s">
        <v>52</v>
      </c>
      <c r="F126" s="68">
        <v>43893</v>
      </c>
      <c r="G126" s="64">
        <v>0.40138888888888891</v>
      </c>
      <c r="H126" s="49">
        <v>10.8</v>
      </c>
      <c r="I126" s="74">
        <v>255</v>
      </c>
      <c r="J126" s="48" t="s">
        <v>413</v>
      </c>
      <c r="K126" s="75">
        <v>51.81722222222222</v>
      </c>
      <c r="L126" s="75">
        <v>2.8841666666666672</v>
      </c>
      <c r="M126" s="52">
        <v>3</v>
      </c>
      <c r="N126" s="52">
        <v>2</v>
      </c>
      <c r="O126" s="52">
        <v>1.5</v>
      </c>
      <c r="P126" s="52" t="s">
        <v>33</v>
      </c>
      <c r="Q126" s="45"/>
      <c r="R126" s="49"/>
      <c r="S126" s="49" t="s">
        <v>34</v>
      </c>
      <c r="T126" s="45" t="s">
        <v>34</v>
      </c>
    </row>
    <row r="127" spans="1:20" x14ac:dyDescent="0.2">
      <c r="A127" s="45" t="s">
        <v>13</v>
      </c>
      <c r="B127" s="45">
        <v>2020</v>
      </c>
      <c r="C127" s="45" t="s">
        <v>414</v>
      </c>
      <c r="D127" s="45" t="s">
        <v>1</v>
      </c>
      <c r="E127" s="45" t="s">
        <v>1</v>
      </c>
      <c r="F127" s="68">
        <v>43895</v>
      </c>
      <c r="G127" s="64">
        <v>3.125E-2</v>
      </c>
      <c r="H127" s="49"/>
      <c r="I127" s="71">
        <v>119</v>
      </c>
      <c r="J127" s="48"/>
      <c r="K127" s="73">
        <v>52.079166666666673</v>
      </c>
      <c r="L127" s="73">
        <v>3.9152777777777779</v>
      </c>
      <c r="M127" s="52">
        <v>1</v>
      </c>
      <c r="N127" s="52">
        <v>0.6</v>
      </c>
      <c r="O127" s="52"/>
      <c r="P127" s="49" t="s">
        <v>34</v>
      </c>
      <c r="Q127" s="50"/>
      <c r="R127" s="49"/>
      <c r="S127" s="49"/>
      <c r="T127" s="49" t="s">
        <v>34</v>
      </c>
    </row>
    <row r="128" spans="1:20" x14ac:dyDescent="0.2">
      <c r="A128" s="45" t="s">
        <v>13</v>
      </c>
      <c r="B128" s="45">
        <v>2020</v>
      </c>
      <c r="C128" s="45" t="s">
        <v>415</v>
      </c>
      <c r="D128" s="45" t="s">
        <v>1</v>
      </c>
      <c r="E128" s="45" t="s">
        <v>1</v>
      </c>
      <c r="F128" s="68">
        <v>43896</v>
      </c>
      <c r="G128" s="64">
        <v>0.8125</v>
      </c>
      <c r="H128" s="49">
        <v>6.9204152249134951</v>
      </c>
      <c r="I128" s="71">
        <v>325</v>
      </c>
      <c r="J128" s="48"/>
      <c r="K128" s="73">
        <v>51.998333333333328</v>
      </c>
      <c r="L128" s="73">
        <v>2.0750000000000002</v>
      </c>
      <c r="M128" s="52">
        <v>35.200000000000003</v>
      </c>
      <c r="N128" s="52">
        <v>1.8</v>
      </c>
      <c r="O128" s="52">
        <v>12.672000000000001</v>
      </c>
      <c r="P128" s="49" t="s">
        <v>34</v>
      </c>
      <c r="Q128" s="50"/>
      <c r="R128" s="49"/>
      <c r="S128" s="49"/>
      <c r="T128" s="49" t="s">
        <v>34</v>
      </c>
    </row>
    <row r="129" spans="1:20" x14ac:dyDescent="0.2">
      <c r="A129" s="45" t="s">
        <v>13</v>
      </c>
      <c r="B129" s="45">
        <v>2020</v>
      </c>
      <c r="C129" s="45" t="s">
        <v>416</v>
      </c>
      <c r="D129" s="45" t="s">
        <v>1</v>
      </c>
      <c r="E129" s="45" t="s">
        <v>52</v>
      </c>
      <c r="F129" s="68">
        <v>43903</v>
      </c>
      <c r="G129" s="64">
        <v>0.46944444444444439</v>
      </c>
      <c r="H129" s="49">
        <v>10.38062283737024</v>
      </c>
      <c r="I129" s="69">
        <v>301</v>
      </c>
      <c r="J129" s="48"/>
      <c r="K129" s="73">
        <v>53.814999999999998</v>
      </c>
      <c r="L129" s="73">
        <v>4.9666666666666668</v>
      </c>
      <c r="M129" s="52">
        <v>3.2</v>
      </c>
      <c r="N129" s="52">
        <v>0.05</v>
      </c>
      <c r="O129" s="52">
        <v>0.128</v>
      </c>
      <c r="P129" s="49" t="s">
        <v>33</v>
      </c>
      <c r="Q129" s="50"/>
      <c r="R129" s="49"/>
      <c r="S129" s="49" t="s">
        <v>594</v>
      </c>
      <c r="T129" s="49" t="s">
        <v>57</v>
      </c>
    </row>
    <row r="130" spans="1:20" x14ac:dyDescent="0.2">
      <c r="A130" s="45" t="s">
        <v>13</v>
      </c>
      <c r="B130" s="45">
        <v>2020</v>
      </c>
      <c r="C130" s="45" t="s">
        <v>417</v>
      </c>
      <c r="D130" s="45" t="s">
        <v>1</v>
      </c>
      <c r="E130" s="45" t="s">
        <v>52</v>
      </c>
      <c r="F130" s="68">
        <v>43903</v>
      </c>
      <c r="G130" s="64">
        <v>0.55555555555555558</v>
      </c>
      <c r="H130" s="49">
        <v>8.6505190311418687</v>
      </c>
      <c r="I130" s="69">
        <v>309</v>
      </c>
      <c r="J130" s="48"/>
      <c r="K130" s="73">
        <v>52.685000000000002</v>
      </c>
      <c r="L130" s="73">
        <v>3.2583333333333329</v>
      </c>
      <c r="M130" s="52">
        <v>7.9</v>
      </c>
      <c r="N130" s="52">
        <v>0.1</v>
      </c>
      <c r="O130" s="52">
        <v>0.55299999999999994</v>
      </c>
      <c r="P130" s="49" t="s">
        <v>33</v>
      </c>
      <c r="Q130" s="50"/>
      <c r="R130" s="49"/>
      <c r="S130" s="49" t="s">
        <v>594</v>
      </c>
      <c r="T130" s="49" t="s">
        <v>57</v>
      </c>
    </row>
    <row r="131" spans="1:20" x14ac:dyDescent="0.2">
      <c r="A131" s="45" t="s">
        <v>13</v>
      </c>
      <c r="B131" s="45">
        <v>2020</v>
      </c>
      <c r="C131" s="45" t="s">
        <v>418</v>
      </c>
      <c r="D131" s="45" t="s">
        <v>1</v>
      </c>
      <c r="E131" s="45" t="s">
        <v>52</v>
      </c>
      <c r="F131" s="68">
        <v>43904</v>
      </c>
      <c r="G131" s="64">
        <v>0.48333333333333328</v>
      </c>
      <c r="H131" s="49">
        <v>8.6505190311418687</v>
      </c>
      <c r="I131" s="69">
        <v>184</v>
      </c>
      <c r="J131" s="48"/>
      <c r="K131" s="73">
        <v>53.398611111111109</v>
      </c>
      <c r="L131" s="73">
        <v>3.6786111111111111</v>
      </c>
      <c r="M131" s="52">
        <v>26.9</v>
      </c>
      <c r="N131" s="52">
        <v>0.2</v>
      </c>
      <c r="O131" s="52">
        <v>4.3040000000000003</v>
      </c>
      <c r="P131" s="49" t="s">
        <v>33</v>
      </c>
      <c r="Q131" s="50"/>
      <c r="R131" s="49"/>
      <c r="S131" s="49" t="s">
        <v>419</v>
      </c>
      <c r="T131" s="49" t="s">
        <v>57</v>
      </c>
    </row>
    <row r="132" spans="1:20" x14ac:dyDescent="0.2">
      <c r="A132" s="45" t="s">
        <v>13</v>
      </c>
      <c r="B132" s="45">
        <v>2020</v>
      </c>
      <c r="C132" s="45" t="s">
        <v>420</v>
      </c>
      <c r="D132" s="45" t="s">
        <v>1</v>
      </c>
      <c r="E132" s="45" t="s">
        <v>52</v>
      </c>
      <c r="F132" s="68">
        <v>43909</v>
      </c>
      <c r="G132" s="64">
        <v>0.58472222222222225</v>
      </c>
      <c r="H132" s="49">
        <v>3.460207612456748</v>
      </c>
      <c r="I132" s="76">
        <v>355</v>
      </c>
      <c r="J132" s="48"/>
      <c r="K132" s="73">
        <v>54.020833333333343</v>
      </c>
      <c r="L132" s="73">
        <v>4.0027777777777782</v>
      </c>
      <c r="M132" s="52">
        <v>0.2</v>
      </c>
      <c r="N132" s="52">
        <v>0.1</v>
      </c>
      <c r="O132" s="52">
        <v>0.02</v>
      </c>
      <c r="P132" s="49" t="s">
        <v>34</v>
      </c>
      <c r="Q132" s="50"/>
      <c r="R132" s="49"/>
      <c r="S132" s="49"/>
      <c r="T132" s="49" t="s">
        <v>34</v>
      </c>
    </row>
    <row r="133" spans="1:20" x14ac:dyDescent="0.2">
      <c r="A133" s="45" t="s">
        <v>13</v>
      </c>
      <c r="B133" s="45">
        <v>2020</v>
      </c>
      <c r="C133" s="45" t="s">
        <v>421</v>
      </c>
      <c r="D133" s="45" t="s">
        <v>1</v>
      </c>
      <c r="E133" s="45" t="s">
        <v>52</v>
      </c>
      <c r="F133" s="68">
        <v>43917</v>
      </c>
      <c r="G133" s="64">
        <v>0.58680555555555558</v>
      </c>
      <c r="H133" s="49">
        <v>8.6505190311418687</v>
      </c>
      <c r="I133" s="76">
        <v>45</v>
      </c>
      <c r="J133" s="48"/>
      <c r="K133" s="73">
        <v>51.919166666666662</v>
      </c>
      <c r="L133" s="73">
        <v>2.6402777777777779</v>
      </c>
      <c r="M133" s="52">
        <v>4.3</v>
      </c>
      <c r="N133" s="52">
        <v>0.15</v>
      </c>
      <c r="O133" s="52">
        <v>0.32250000000000001</v>
      </c>
      <c r="P133" s="49" t="s">
        <v>33</v>
      </c>
      <c r="Q133" s="50"/>
      <c r="R133" s="49"/>
      <c r="S133" s="49" t="s">
        <v>598</v>
      </c>
      <c r="T133" s="49" t="s">
        <v>34</v>
      </c>
    </row>
    <row r="134" spans="1:20" x14ac:dyDescent="0.2">
      <c r="A134" s="45" t="s">
        <v>13</v>
      </c>
      <c r="B134" s="45">
        <v>2020</v>
      </c>
      <c r="C134" s="45" t="s">
        <v>422</v>
      </c>
      <c r="D134" s="45" t="s">
        <v>1</v>
      </c>
      <c r="E134" s="45" t="s">
        <v>1</v>
      </c>
      <c r="F134" s="68">
        <v>43922</v>
      </c>
      <c r="G134" s="64">
        <v>1.111111111111111E-2</v>
      </c>
      <c r="H134" s="49"/>
      <c r="I134" s="69">
        <v>300</v>
      </c>
      <c r="J134" s="48"/>
      <c r="K134" s="73">
        <v>51.915277777777767</v>
      </c>
      <c r="L134" s="73">
        <v>2.6444444444444439</v>
      </c>
      <c r="M134" s="52">
        <v>5.2</v>
      </c>
      <c r="N134" s="52">
        <v>1</v>
      </c>
      <c r="O134" s="52">
        <v>3.64</v>
      </c>
      <c r="P134" s="49" t="s">
        <v>34</v>
      </c>
      <c r="Q134" s="50"/>
      <c r="R134" s="49"/>
      <c r="S134" s="49"/>
      <c r="T134" s="49" t="s">
        <v>34</v>
      </c>
    </row>
    <row r="135" spans="1:20" x14ac:dyDescent="0.2">
      <c r="A135" s="45" t="s">
        <v>13</v>
      </c>
      <c r="B135" s="45">
        <v>2020</v>
      </c>
      <c r="C135" s="45" t="s">
        <v>423</v>
      </c>
      <c r="D135" s="45" t="s">
        <v>1</v>
      </c>
      <c r="E135" s="45" t="s">
        <v>1</v>
      </c>
      <c r="F135" s="68">
        <v>43922</v>
      </c>
      <c r="G135" s="64">
        <v>1.666666666666667E-2</v>
      </c>
      <c r="H135" s="49"/>
      <c r="I135" s="72">
        <v>300</v>
      </c>
      <c r="J135" s="48"/>
      <c r="K135" s="73">
        <v>51.997777777777777</v>
      </c>
      <c r="L135" s="73">
        <v>2.8458333333333341</v>
      </c>
      <c r="M135" s="52">
        <v>2.6</v>
      </c>
      <c r="N135" s="52">
        <v>1</v>
      </c>
      <c r="O135" s="52">
        <v>1.56</v>
      </c>
      <c r="P135" s="49" t="s">
        <v>34</v>
      </c>
      <c r="Q135" s="50"/>
      <c r="R135" s="49"/>
      <c r="S135" s="49"/>
      <c r="T135" s="49" t="s">
        <v>34</v>
      </c>
    </row>
    <row r="136" spans="1:20" x14ac:dyDescent="0.2">
      <c r="A136" s="45" t="s">
        <v>13</v>
      </c>
      <c r="B136" s="45">
        <v>2020</v>
      </c>
      <c r="C136" s="45" t="s">
        <v>424</v>
      </c>
      <c r="D136" s="45" t="s">
        <v>1</v>
      </c>
      <c r="E136" s="45" t="s">
        <v>1</v>
      </c>
      <c r="F136" s="68">
        <v>43922</v>
      </c>
      <c r="G136" s="64">
        <v>1.7361111111111108E-2</v>
      </c>
      <c r="H136" s="49"/>
      <c r="I136" s="72">
        <v>300</v>
      </c>
      <c r="J136" s="48"/>
      <c r="K136" s="73">
        <v>52.05833333333333</v>
      </c>
      <c r="L136" s="73">
        <v>2.986388888888889</v>
      </c>
      <c r="M136" s="52">
        <v>5.2</v>
      </c>
      <c r="N136" s="52">
        <v>1.9</v>
      </c>
      <c r="O136" s="52">
        <v>4.9400000000000004</v>
      </c>
      <c r="P136" s="49" t="s">
        <v>34</v>
      </c>
      <c r="Q136" s="50"/>
      <c r="R136" s="49"/>
      <c r="S136" s="49"/>
      <c r="T136" s="49" t="s">
        <v>34</v>
      </c>
    </row>
    <row r="137" spans="1:20" x14ac:dyDescent="0.2">
      <c r="A137" s="45" t="s">
        <v>13</v>
      </c>
      <c r="B137" s="45">
        <v>2020</v>
      </c>
      <c r="C137" s="45" t="s">
        <v>425</v>
      </c>
      <c r="D137" s="45" t="s">
        <v>1</v>
      </c>
      <c r="E137" s="45" t="s">
        <v>52</v>
      </c>
      <c r="F137" s="68">
        <v>43922</v>
      </c>
      <c r="G137" s="64">
        <v>0.43402777777777779</v>
      </c>
      <c r="H137" s="49">
        <v>3.460207612456748</v>
      </c>
      <c r="I137" s="71">
        <v>335</v>
      </c>
      <c r="J137" s="48"/>
      <c r="K137" s="73">
        <v>51.946388888888883</v>
      </c>
      <c r="L137" s="73">
        <v>2.6366666666666672</v>
      </c>
      <c r="M137" s="52">
        <v>4.8</v>
      </c>
      <c r="N137" s="52">
        <v>0.2</v>
      </c>
      <c r="O137" s="52"/>
      <c r="P137" s="49" t="s">
        <v>34</v>
      </c>
      <c r="Q137" s="50"/>
      <c r="R137" s="49"/>
      <c r="S137" s="49"/>
      <c r="T137" s="49" t="s">
        <v>34</v>
      </c>
    </row>
    <row r="138" spans="1:20" x14ac:dyDescent="0.2">
      <c r="A138" s="45" t="s">
        <v>13</v>
      </c>
      <c r="B138" s="45">
        <v>2020</v>
      </c>
      <c r="C138" s="45" t="s">
        <v>426</v>
      </c>
      <c r="D138" s="45" t="s">
        <v>1</v>
      </c>
      <c r="E138" s="45" t="s">
        <v>1</v>
      </c>
      <c r="F138" s="68">
        <v>43922</v>
      </c>
      <c r="G138" s="64">
        <v>0.98958333333333337</v>
      </c>
      <c r="H138" s="49">
        <v>1.730103806228374</v>
      </c>
      <c r="I138" s="71">
        <v>300</v>
      </c>
      <c r="J138" s="48"/>
      <c r="K138" s="73">
        <v>51.915277777777767</v>
      </c>
      <c r="L138" s="73">
        <v>0.56777777777777771</v>
      </c>
      <c r="M138" s="52">
        <v>1</v>
      </c>
      <c r="N138" s="52">
        <v>0.3</v>
      </c>
      <c r="O138" s="52">
        <v>0.21</v>
      </c>
      <c r="P138" s="49" t="s">
        <v>34</v>
      </c>
      <c r="Q138" s="50"/>
      <c r="R138" s="49"/>
      <c r="S138" s="49"/>
      <c r="T138" s="49" t="s">
        <v>34</v>
      </c>
    </row>
    <row r="139" spans="1:20" x14ac:dyDescent="0.2">
      <c r="A139" s="45" t="s">
        <v>13</v>
      </c>
      <c r="B139" s="45">
        <v>2020</v>
      </c>
      <c r="C139" s="45" t="s">
        <v>427</v>
      </c>
      <c r="D139" s="45" t="s">
        <v>1</v>
      </c>
      <c r="E139" s="45" t="s">
        <v>52</v>
      </c>
      <c r="F139" s="68">
        <v>43923</v>
      </c>
      <c r="G139" s="64">
        <v>0.46250000000000002</v>
      </c>
      <c r="H139" s="49">
        <v>8.6505190311418687</v>
      </c>
      <c r="I139" s="71">
        <v>266</v>
      </c>
      <c r="J139" s="48"/>
      <c r="K139" s="73">
        <v>51.93333333333333</v>
      </c>
      <c r="L139" s="73">
        <v>2.793333333333333</v>
      </c>
      <c r="M139" s="52">
        <v>5.3</v>
      </c>
      <c r="N139" s="52">
        <v>1.3</v>
      </c>
      <c r="O139" s="52">
        <v>4.8230000000000004</v>
      </c>
      <c r="P139" s="49" t="s">
        <v>34</v>
      </c>
      <c r="Q139" s="50"/>
      <c r="R139" s="49"/>
      <c r="S139" s="49"/>
      <c r="T139" s="49" t="s">
        <v>34</v>
      </c>
    </row>
    <row r="140" spans="1:20" x14ac:dyDescent="0.2">
      <c r="A140" s="45" t="s">
        <v>13</v>
      </c>
      <c r="B140" s="45">
        <v>2020</v>
      </c>
      <c r="C140" s="45" t="s">
        <v>428</v>
      </c>
      <c r="D140" s="45" t="s">
        <v>1</v>
      </c>
      <c r="E140" s="45" t="s">
        <v>52</v>
      </c>
      <c r="F140" s="68">
        <v>43925</v>
      </c>
      <c r="G140" s="64">
        <v>0.5229166666666667</v>
      </c>
      <c r="H140" s="49">
        <v>3.460207612456748</v>
      </c>
      <c r="I140" s="69">
        <v>150</v>
      </c>
      <c r="J140" s="48"/>
      <c r="K140" s="73">
        <v>51.991666666666667</v>
      </c>
      <c r="L140" s="73">
        <v>2.7050000000000001</v>
      </c>
      <c r="M140" s="52">
        <v>11.3</v>
      </c>
      <c r="N140" s="52">
        <v>1.1000000000000001</v>
      </c>
      <c r="O140" s="52">
        <v>3.7290000000000001</v>
      </c>
      <c r="P140" s="49" t="s">
        <v>34</v>
      </c>
      <c r="Q140" s="50"/>
      <c r="R140" s="49"/>
      <c r="S140" s="49"/>
      <c r="T140" s="49" t="s">
        <v>34</v>
      </c>
    </row>
    <row r="141" spans="1:20" x14ac:dyDescent="0.2">
      <c r="A141" s="45" t="s">
        <v>13</v>
      </c>
      <c r="B141" s="45">
        <v>2020</v>
      </c>
      <c r="C141" s="45" t="s">
        <v>429</v>
      </c>
      <c r="D141" s="45" t="s">
        <v>1</v>
      </c>
      <c r="E141" s="45" t="s">
        <v>52</v>
      </c>
      <c r="F141" s="68">
        <v>43926</v>
      </c>
      <c r="G141" s="64">
        <v>0.37083333333333329</v>
      </c>
      <c r="H141" s="49">
        <v>6.9204152249134951</v>
      </c>
      <c r="I141" s="71">
        <v>155</v>
      </c>
      <c r="J141" s="48"/>
      <c r="K141" s="73">
        <v>54.35</v>
      </c>
      <c r="L141" s="73">
        <v>4.8066666666666666</v>
      </c>
      <c r="M141" s="52">
        <v>1.4</v>
      </c>
      <c r="N141" s="52">
        <v>0.1</v>
      </c>
      <c r="O141" s="52">
        <v>0.112</v>
      </c>
      <c r="P141" s="49" t="s">
        <v>33</v>
      </c>
      <c r="Q141" s="50"/>
      <c r="R141" s="49"/>
      <c r="S141" s="49" t="s">
        <v>594</v>
      </c>
      <c r="T141" s="49" t="s">
        <v>57</v>
      </c>
    </row>
    <row r="142" spans="1:20" x14ac:dyDescent="0.2">
      <c r="A142" s="45" t="s">
        <v>13</v>
      </c>
      <c r="B142" s="45">
        <v>2020</v>
      </c>
      <c r="C142" s="45" t="s">
        <v>430</v>
      </c>
      <c r="D142" s="45" t="s">
        <v>1</v>
      </c>
      <c r="E142" s="45" t="s">
        <v>52</v>
      </c>
      <c r="F142" s="68">
        <v>43928</v>
      </c>
      <c r="G142" s="64">
        <v>0.33055555555555549</v>
      </c>
      <c r="H142" s="49">
        <v>5.1903114186851216</v>
      </c>
      <c r="I142" s="71">
        <v>117</v>
      </c>
      <c r="J142" s="48"/>
      <c r="K142" s="73">
        <v>52.705555555555563</v>
      </c>
      <c r="L142" s="73">
        <v>3.2561111111111112</v>
      </c>
      <c r="M142" s="52">
        <v>0.4</v>
      </c>
      <c r="N142" s="52">
        <v>0.2</v>
      </c>
      <c r="O142" s="52">
        <v>6.0000000000000012E-2</v>
      </c>
      <c r="P142" s="49" t="s">
        <v>34</v>
      </c>
      <c r="Q142" s="50"/>
      <c r="R142" s="49"/>
      <c r="S142" s="49"/>
      <c r="T142" s="49" t="s">
        <v>34</v>
      </c>
    </row>
    <row r="143" spans="1:20" x14ac:dyDescent="0.2">
      <c r="A143" s="45" t="s">
        <v>13</v>
      </c>
      <c r="B143" s="45">
        <v>2020</v>
      </c>
      <c r="C143" s="45" t="s">
        <v>431</v>
      </c>
      <c r="D143" s="45" t="s">
        <v>1</v>
      </c>
      <c r="E143" s="45" t="s">
        <v>52</v>
      </c>
      <c r="F143" s="68">
        <v>43928</v>
      </c>
      <c r="G143" s="64">
        <v>0.33124999999999999</v>
      </c>
      <c r="H143" s="49">
        <v>5.1903114186851216</v>
      </c>
      <c r="I143" s="69">
        <v>117</v>
      </c>
      <c r="J143" s="48"/>
      <c r="K143" s="73">
        <v>52.805277777777768</v>
      </c>
      <c r="L143" s="73">
        <v>3.206666666666667</v>
      </c>
      <c r="M143" s="52">
        <v>16</v>
      </c>
      <c r="N143" s="52">
        <v>0.7</v>
      </c>
      <c r="O143" s="52">
        <v>4.4800000000000004</v>
      </c>
      <c r="P143" s="49" t="s">
        <v>34</v>
      </c>
      <c r="Q143" s="50"/>
      <c r="R143" s="49"/>
      <c r="S143" s="49"/>
      <c r="T143" s="49" t="s">
        <v>57</v>
      </c>
    </row>
    <row r="144" spans="1:20" x14ac:dyDescent="0.2">
      <c r="A144" s="45" t="s">
        <v>13</v>
      </c>
      <c r="B144" s="45">
        <v>2020</v>
      </c>
      <c r="C144" s="45" t="s">
        <v>432</v>
      </c>
      <c r="D144" s="45" t="s">
        <v>1</v>
      </c>
      <c r="E144" s="45" t="s">
        <v>52</v>
      </c>
      <c r="F144" s="68">
        <v>43928</v>
      </c>
      <c r="G144" s="64">
        <v>0.33750000000000002</v>
      </c>
      <c r="H144" s="49">
        <v>3.460207612456748</v>
      </c>
      <c r="I144" s="72">
        <v>100</v>
      </c>
      <c r="J144" s="48"/>
      <c r="K144" s="73">
        <v>52.520833333333343</v>
      </c>
      <c r="L144" s="73">
        <v>2.9883333333333328</v>
      </c>
      <c r="M144" s="52">
        <v>4.0999999999999996</v>
      </c>
      <c r="N144" s="52">
        <v>0.5</v>
      </c>
      <c r="O144" s="52">
        <v>1.23</v>
      </c>
      <c r="P144" s="49" t="s">
        <v>34</v>
      </c>
      <c r="Q144" s="50"/>
      <c r="R144" s="49"/>
      <c r="S144" s="49"/>
      <c r="T144" s="49" t="s">
        <v>57</v>
      </c>
    </row>
    <row r="145" spans="1:20" x14ac:dyDescent="0.2">
      <c r="A145" s="45" t="s">
        <v>13</v>
      </c>
      <c r="B145" s="45">
        <v>2020</v>
      </c>
      <c r="C145" s="45" t="s">
        <v>433</v>
      </c>
      <c r="D145" s="45" t="s">
        <v>1</v>
      </c>
      <c r="E145" s="45" t="s">
        <v>52</v>
      </c>
      <c r="F145" s="68">
        <v>43928</v>
      </c>
      <c r="G145" s="64">
        <v>0.34583333333333333</v>
      </c>
      <c r="H145" s="49">
        <v>3.460207612456748</v>
      </c>
      <c r="I145" s="72">
        <v>93</v>
      </c>
      <c r="J145" s="48"/>
      <c r="K145" s="73">
        <v>52.388611111111111</v>
      </c>
      <c r="L145" s="73">
        <v>3.118611111111111</v>
      </c>
      <c r="M145" s="52">
        <v>4</v>
      </c>
      <c r="N145" s="52">
        <v>2.5</v>
      </c>
      <c r="O145" s="52">
        <v>4</v>
      </c>
      <c r="P145" s="49" t="s">
        <v>33</v>
      </c>
      <c r="Q145" s="50"/>
      <c r="R145" s="49"/>
      <c r="S145" s="49"/>
      <c r="T145" s="49" t="s">
        <v>34</v>
      </c>
    </row>
    <row r="146" spans="1:20" x14ac:dyDescent="0.2">
      <c r="A146" s="45" t="s">
        <v>13</v>
      </c>
      <c r="B146" s="45">
        <v>2020</v>
      </c>
      <c r="C146" s="45" t="s">
        <v>434</v>
      </c>
      <c r="D146" s="45" t="s">
        <v>1</v>
      </c>
      <c r="E146" s="45" t="s">
        <v>52</v>
      </c>
      <c r="F146" s="68">
        <v>43929</v>
      </c>
      <c r="G146" s="64">
        <v>0.5229166666666667</v>
      </c>
      <c r="H146" s="49">
        <v>1.730103806228374</v>
      </c>
      <c r="I146" s="76">
        <v>346</v>
      </c>
      <c r="J146" s="48"/>
      <c r="K146" s="73">
        <v>53.961111111111123</v>
      </c>
      <c r="L146" s="73">
        <v>4.7055555555555557</v>
      </c>
      <c r="M146" s="52">
        <v>14.8</v>
      </c>
      <c r="N146" s="52">
        <v>0.8</v>
      </c>
      <c r="O146" s="52">
        <v>9.4720000000000013</v>
      </c>
      <c r="P146" s="49" t="s">
        <v>33</v>
      </c>
      <c r="Q146" s="50"/>
      <c r="R146" s="49"/>
      <c r="S146" s="49" t="s">
        <v>203</v>
      </c>
      <c r="T146" s="49" t="s">
        <v>34</v>
      </c>
    </row>
    <row r="147" spans="1:20" x14ac:dyDescent="0.2">
      <c r="A147" s="45" t="s">
        <v>13</v>
      </c>
      <c r="B147" s="45">
        <v>2020</v>
      </c>
      <c r="C147" s="45" t="s">
        <v>435</v>
      </c>
      <c r="D147" s="45" t="s">
        <v>1</v>
      </c>
      <c r="E147" s="45" t="s">
        <v>52</v>
      </c>
      <c r="F147" s="68">
        <v>43930</v>
      </c>
      <c r="G147" s="64">
        <v>0.58888888888888891</v>
      </c>
      <c r="H147" s="49">
        <v>5.1903114186851216</v>
      </c>
      <c r="I147" s="69">
        <v>18</v>
      </c>
      <c r="J147" s="48"/>
      <c r="K147" s="73">
        <v>52.680277777777768</v>
      </c>
      <c r="L147" s="73">
        <v>3.3202777777777781</v>
      </c>
      <c r="M147" s="52">
        <v>6.6</v>
      </c>
      <c r="N147" s="52">
        <v>1.4</v>
      </c>
      <c r="O147" s="52"/>
      <c r="P147" s="49" t="s">
        <v>33</v>
      </c>
      <c r="Q147" s="50"/>
      <c r="R147" s="49"/>
      <c r="S147" s="49" t="s">
        <v>203</v>
      </c>
      <c r="T147" s="49" t="s">
        <v>68</v>
      </c>
    </row>
    <row r="148" spans="1:20" x14ac:dyDescent="0.2">
      <c r="A148" s="45" t="s">
        <v>13</v>
      </c>
      <c r="B148" s="45">
        <v>2020</v>
      </c>
      <c r="C148" s="45" t="s">
        <v>436</v>
      </c>
      <c r="D148" s="45" t="s">
        <v>1</v>
      </c>
      <c r="E148" s="45" t="s">
        <v>52</v>
      </c>
      <c r="F148" s="68">
        <v>43930</v>
      </c>
      <c r="G148" s="64">
        <v>0.58958333333333335</v>
      </c>
      <c r="H148" s="49">
        <v>5.1903114186851216</v>
      </c>
      <c r="I148" s="69">
        <v>18</v>
      </c>
      <c r="J148" s="48"/>
      <c r="K148" s="73">
        <v>52.74527777777778</v>
      </c>
      <c r="L148" s="73">
        <v>3.3363888888888891</v>
      </c>
      <c r="M148" s="52">
        <v>1.5</v>
      </c>
      <c r="N148" s="52">
        <v>0.5</v>
      </c>
      <c r="O148" s="52"/>
      <c r="P148" s="49" t="s">
        <v>34</v>
      </c>
      <c r="Q148" s="50"/>
      <c r="R148" s="49"/>
      <c r="S148" s="49"/>
      <c r="T148" s="49" t="s">
        <v>34</v>
      </c>
    </row>
    <row r="149" spans="1:20" x14ac:dyDescent="0.2">
      <c r="A149" s="45" t="s">
        <v>13</v>
      </c>
      <c r="B149" s="45">
        <v>2020</v>
      </c>
      <c r="C149" s="45" t="s">
        <v>437</v>
      </c>
      <c r="D149" s="45" t="s">
        <v>1</v>
      </c>
      <c r="E149" s="45" t="s">
        <v>52</v>
      </c>
      <c r="F149" s="68">
        <v>43930</v>
      </c>
      <c r="G149" s="64">
        <v>0.59027777777777779</v>
      </c>
      <c r="H149" s="49">
        <v>5.1903114186851216</v>
      </c>
      <c r="I149" s="69">
        <v>18</v>
      </c>
      <c r="J149" s="48"/>
      <c r="K149" s="73">
        <v>52.795833333333327</v>
      </c>
      <c r="L149" s="73">
        <v>3.344444444444445</v>
      </c>
      <c r="M149" s="52">
        <v>2.2999999999999998</v>
      </c>
      <c r="N149" s="52">
        <v>0.5</v>
      </c>
      <c r="O149" s="52"/>
      <c r="P149" s="49" t="s">
        <v>34</v>
      </c>
      <c r="Q149" s="50"/>
      <c r="R149" s="49"/>
      <c r="S149" s="49"/>
      <c r="T149" s="49" t="s">
        <v>34</v>
      </c>
    </row>
    <row r="150" spans="1:20" x14ac:dyDescent="0.2">
      <c r="A150" s="45" t="s">
        <v>13</v>
      </c>
      <c r="B150" s="45">
        <v>2020</v>
      </c>
      <c r="C150" s="45" t="s">
        <v>438</v>
      </c>
      <c r="D150" s="45" t="s">
        <v>1</v>
      </c>
      <c r="E150" s="45" t="s">
        <v>52</v>
      </c>
      <c r="F150" s="68">
        <v>43930</v>
      </c>
      <c r="G150" s="64">
        <v>0.59097222222222223</v>
      </c>
      <c r="H150" s="49">
        <v>5.1903114186851216</v>
      </c>
      <c r="I150" s="72">
        <v>18</v>
      </c>
      <c r="J150" s="48"/>
      <c r="K150" s="73">
        <v>52.825277777777778</v>
      </c>
      <c r="L150" s="73">
        <v>3.3466666666666671</v>
      </c>
      <c r="M150" s="52">
        <v>1.2</v>
      </c>
      <c r="N150" s="52">
        <v>0.2</v>
      </c>
      <c r="O150" s="52"/>
      <c r="P150" s="49" t="s">
        <v>34</v>
      </c>
      <c r="Q150" s="50"/>
      <c r="R150" s="49"/>
      <c r="S150" s="49"/>
      <c r="T150" s="49" t="s">
        <v>34</v>
      </c>
    </row>
    <row r="151" spans="1:20" x14ac:dyDescent="0.2">
      <c r="A151" s="45" t="s">
        <v>13</v>
      </c>
      <c r="B151" s="45">
        <v>2020</v>
      </c>
      <c r="C151" s="45" t="s">
        <v>439</v>
      </c>
      <c r="D151" s="45" t="s">
        <v>1</v>
      </c>
      <c r="E151" s="45" t="s">
        <v>52</v>
      </c>
      <c r="F151" s="68">
        <v>43930</v>
      </c>
      <c r="G151" s="64">
        <v>0.59583333333333333</v>
      </c>
      <c r="H151" s="49">
        <v>5.1903114186851216</v>
      </c>
      <c r="I151" s="69">
        <v>18</v>
      </c>
      <c r="J151" s="48"/>
      <c r="K151" s="73">
        <v>52.919166666666662</v>
      </c>
      <c r="L151" s="73">
        <v>3.3727777777777779</v>
      </c>
      <c r="M151" s="52">
        <v>0.8</v>
      </c>
      <c r="N151" s="52">
        <v>0.2</v>
      </c>
      <c r="O151" s="52"/>
      <c r="P151" s="49" t="s">
        <v>34</v>
      </c>
      <c r="Q151" s="50"/>
      <c r="R151" s="49"/>
      <c r="S151" s="49"/>
      <c r="T151" s="49" t="s">
        <v>34</v>
      </c>
    </row>
    <row r="152" spans="1:20" x14ac:dyDescent="0.2">
      <c r="A152" s="45" t="s">
        <v>13</v>
      </c>
      <c r="B152" s="45">
        <v>2020</v>
      </c>
      <c r="C152" s="45" t="s">
        <v>440</v>
      </c>
      <c r="D152" s="45" t="s">
        <v>1</v>
      </c>
      <c r="E152" s="45" t="s">
        <v>1</v>
      </c>
      <c r="F152" s="68">
        <v>43930</v>
      </c>
      <c r="G152" s="64">
        <v>0.89166666666666672</v>
      </c>
      <c r="H152" s="49">
        <v>3.460207612456748</v>
      </c>
      <c r="I152" s="69">
        <v>91</v>
      </c>
      <c r="J152" s="48"/>
      <c r="K152" s="73">
        <v>52.018611111111113</v>
      </c>
      <c r="L152" s="73">
        <v>3.12</v>
      </c>
      <c r="M152" s="52">
        <v>5</v>
      </c>
      <c r="N152" s="52">
        <v>2</v>
      </c>
      <c r="O152" s="52">
        <v>4.5</v>
      </c>
      <c r="P152" s="49" t="s">
        <v>34</v>
      </c>
      <c r="Q152" s="50"/>
      <c r="R152" s="49"/>
      <c r="S152" s="49"/>
      <c r="T152" s="49" t="s">
        <v>34</v>
      </c>
    </row>
    <row r="153" spans="1:20" x14ac:dyDescent="0.2">
      <c r="A153" s="45" t="s">
        <v>13</v>
      </c>
      <c r="B153" s="45">
        <v>2020</v>
      </c>
      <c r="C153" s="45" t="s">
        <v>441</v>
      </c>
      <c r="D153" s="45" t="s">
        <v>1</v>
      </c>
      <c r="E153" s="45" t="s">
        <v>52</v>
      </c>
      <c r="F153" s="68">
        <v>43935</v>
      </c>
      <c r="G153" s="64">
        <v>0.44583333333333341</v>
      </c>
      <c r="H153" s="49">
        <v>5.1903114186851216</v>
      </c>
      <c r="I153" s="45">
        <v>30</v>
      </c>
      <c r="J153" s="48"/>
      <c r="K153" s="75">
        <v>51.706666666666671</v>
      </c>
      <c r="L153" s="75">
        <v>3.041666666666667</v>
      </c>
      <c r="M153" s="52">
        <v>1</v>
      </c>
      <c r="N153" s="52">
        <v>0.03</v>
      </c>
      <c r="O153" s="52">
        <v>1.7999999999999999E-2</v>
      </c>
      <c r="P153" s="49" t="s">
        <v>33</v>
      </c>
      <c r="Q153" s="50"/>
      <c r="R153" s="49"/>
      <c r="S153" s="49" t="s">
        <v>599</v>
      </c>
      <c r="T153" s="49" t="s">
        <v>34</v>
      </c>
    </row>
    <row r="154" spans="1:20" x14ac:dyDescent="0.2">
      <c r="A154" s="45" t="s">
        <v>13</v>
      </c>
      <c r="B154" s="45">
        <v>2020</v>
      </c>
      <c r="C154" s="45" t="s">
        <v>442</v>
      </c>
      <c r="D154" s="45" t="s">
        <v>1</v>
      </c>
      <c r="E154" s="45" t="s">
        <v>1</v>
      </c>
      <c r="F154" s="68">
        <v>43936</v>
      </c>
      <c r="G154" s="64">
        <v>0.99375000000000002</v>
      </c>
      <c r="H154" s="49"/>
      <c r="I154" s="69">
        <v>161</v>
      </c>
      <c r="J154" s="48"/>
      <c r="K154" s="73">
        <v>51.92861111111111</v>
      </c>
      <c r="L154" s="73">
        <v>3.6225000000000001</v>
      </c>
      <c r="M154" s="52">
        <v>0.9</v>
      </c>
      <c r="N154" s="52">
        <v>0.1</v>
      </c>
      <c r="O154" s="52">
        <v>7.2000000000000008E-2</v>
      </c>
      <c r="P154" s="49" t="s">
        <v>34</v>
      </c>
      <c r="Q154" s="50"/>
      <c r="R154" s="49"/>
      <c r="S154" s="49"/>
      <c r="T154" s="49" t="s">
        <v>34</v>
      </c>
    </row>
    <row r="155" spans="1:20" x14ac:dyDescent="0.2">
      <c r="A155" s="45" t="s">
        <v>13</v>
      </c>
      <c r="B155" s="49">
        <v>2020</v>
      </c>
      <c r="C155" s="45" t="s">
        <v>443</v>
      </c>
      <c r="D155" s="45" t="s">
        <v>1</v>
      </c>
      <c r="E155" s="45" t="s">
        <v>52</v>
      </c>
      <c r="F155" s="68">
        <v>43937</v>
      </c>
      <c r="G155" s="64">
        <v>0.5493055555555556</v>
      </c>
      <c r="H155" s="49">
        <v>13</v>
      </c>
      <c r="I155" s="74">
        <v>66</v>
      </c>
      <c r="J155" s="48"/>
      <c r="K155" s="75">
        <v>53.768333333333302</v>
      </c>
      <c r="L155" s="75">
        <v>4.3283333333333296</v>
      </c>
      <c r="M155" s="52">
        <v>13.6</v>
      </c>
      <c r="N155" s="52">
        <v>1</v>
      </c>
      <c r="O155" s="52">
        <v>2.72</v>
      </c>
      <c r="P155" s="52" t="s">
        <v>33</v>
      </c>
      <c r="Q155" s="50"/>
      <c r="R155" s="49"/>
      <c r="S155" s="49" t="s">
        <v>34</v>
      </c>
      <c r="T155" s="50" t="s">
        <v>34</v>
      </c>
    </row>
    <row r="156" spans="1:20" x14ac:dyDescent="0.2">
      <c r="A156" s="45" t="s">
        <v>13</v>
      </c>
      <c r="B156" s="45">
        <v>2020</v>
      </c>
      <c r="C156" s="45" t="s">
        <v>444</v>
      </c>
      <c r="D156" s="45" t="s">
        <v>1</v>
      </c>
      <c r="E156" s="45" t="s">
        <v>52</v>
      </c>
      <c r="F156" s="68">
        <v>43950</v>
      </c>
      <c r="G156" s="64">
        <v>0.4465277777777778</v>
      </c>
      <c r="H156" s="49">
        <v>1.730103806228374</v>
      </c>
      <c r="I156" s="69">
        <v>141</v>
      </c>
      <c r="J156" s="48"/>
      <c r="K156" s="73">
        <v>54.159722222222221</v>
      </c>
      <c r="L156" s="73">
        <v>6.0233333333333334</v>
      </c>
      <c r="M156" s="52">
        <v>10.199999999999999</v>
      </c>
      <c r="N156" s="52">
        <v>0.05</v>
      </c>
      <c r="O156" s="52">
        <v>0.255</v>
      </c>
      <c r="P156" s="49" t="s">
        <v>33</v>
      </c>
      <c r="Q156" s="50"/>
      <c r="R156" s="49"/>
      <c r="S156" s="49" t="s">
        <v>598</v>
      </c>
      <c r="T156" s="49" t="s">
        <v>34</v>
      </c>
    </row>
    <row r="157" spans="1:20" x14ac:dyDescent="0.2">
      <c r="A157" s="45" t="s">
        <v>13</v>
      </c>
      <c r="B157" s="45">
        <v>2020</v>
      </c>
      <c r="C157" s="45" t="s">
        <v>445</v>
      </c>
      <c r="D157" s="45" t="s">
        <v>1</v>
      </c>
      <c r="E157" s="45" t="s">
        <v>52</v>
      </c>
      <c r="F157" s="68">
        <v>43959</v>
      </c>
      <c r="G157" s="64">
        <v>0.4861111111111111</v>
      </c>
      <c r="H157" s="49">
        <v>1.730103806228374</v>
      </c>
      <c r="I157" s="69">
        <v>139</v>
      </c>
      <c r="J157" s="48"/>
      <c r="K157" s="73">
        <v>52.883333333333333</v>
      </c>
      <c r="L157" s="73">
        <v>3.3824999999999998</v>
      </c>
      <c r="M157" s="52">
        <v>1.9</v>
      </c>
      <c r="N157" s="52">
        <v>0.5</v>
      </c>
      <c r="O157" s="52">
        <v>0.85499999999999998</v>
      </c>
      <c r="P157" s="49" t="s">
        <v>33</v>
      </c>
      <c r="Q157" s="50"/>
      <c r="R157" s="49"/>
      <c r="S157" s="49" t="s">
        <v>599</v>
      </c>
      <c r="T157" s="49" t="s">
        <v>34</v>
      </c>
    </row>
    <row r="158" spans="1:20" x14ac:dyDescent="0.2">
      <c r="A158" s="45" t="s">
        <v>13</v>
      </c>
      <c r="B158" s="45">
        <v>2020</v>
      </c>
      <c r="C158" s="45" t="s">
        <v>446</v>
      </c>
      <c r="D158" s="45" t="s">
        <v>1</v>
      </c>
      <c r="E158" s="45" t="s">
        <v>52</v>
      </c>
      <c r="F158" s="68">
        <v>43964</v>
      </c>
      <c r="G158" s="64">
        <v>0.43541666666666667</v>
      </c>
      <c r="H158" s="49">
        <v>6.9204152249134951</v>
      </c>
      <c r="I158" s="71">
        <v>24</v>
      </c>
      <c r="J158" s="48"/>
      <c r="K158" s="73">
        <v>54.12777777777778</v>
      </c>
      <c r="L158" s="73">
        <v>4.1491666666666669</v>
      </c>
      <c r="M158" s="52">
        <v>8</v>
      </c>
      <c r="N158" s="52">
        <v>0.1</v>
      </c>
      <c r="O158" s="52">
        <v>0.64000000000000012</v>
      </c>
      <c r="P158" s="49" t="s">
        <v>33</v>
      </c>
      <c r="Q158" s="50"/>
      <c r="R158" s="49"/>
      <c r="S158" s="49" t="s">
        <v>419</v>
      </c>
      <c r="T158" s="49" t="s">
        <v>57</v>
      </c>
    </row>
    <row r="159" spans="1:20" x14ac:dyDescent="0.2">
      <c r="A159" s="45" t="s">
        <v>13</v>
      </c>
      <c r="B159" s="45">
        <v>2020</v>
      </c>
      <c r="C159" s="45" t="s">
        <v>447</v>
      </c>
      <c r="D159" s="45" t="s">
        <v>1</v>
      </c>
      <c r="E159" s="45" t="s">
        <v>52</v>
      </c>
      <c r="F159" s="68">
        <v>43969</v>
      </c>
      <c r="G159" s="64">
        <v>0.78680555555555554</v>
      </c>
      <c r="H159" s="49">
        <v>3.460207612456748</v>
      </c>
      <c r="I159" s="71">
        <v>328</v>
      </c>
      <c r="J159" s="48"/>
      <c r="K159" s="73">
        <v>53.29</v>
      </c>
      <c r="L159" s="73">
        <v>3.79</v>
      </c>
      <c r="M159" s="52">
        <v>12.1</v>
      </c>
      <c r="N159" s="52">
        <v>3.8</v>
      </c>
      <c r="O159" s="52">
        <v>18.391999999999999</v>
      </c>
      <c r="P159" s="49" t="s">
        <v>34</v>
      </c>
      <c r="Q159" s="50"/>
      <c r="R159" s="49"/>
      <c r="S159" s="49"/>
      <c r="T159" s="49" t="s">
        <v>34</v>
      </c>
    </row>
    <row r="160" spans="1:20" x14ac:dyDescent="0.2">
      <c r="A160" s="45" t="s">
        <v>13</v>
      </c>
      <c r="B160" s="45">
        <v>2020</v>
      </c>
      <c r="C160" s="45" t="s">
        <v>448</v>
      </c>
      <c r="D160" s="45" t="s">
        <v>1</v>
      </c>
      <c r="E160" s="45" t="s">
        <v>52</v>
      </c>
      <c r="F160" s="68">
        <v>43970</v>
      </c>
      <c r="G160" s="64">
        <v>0.43055555555555558</v>
      </c>
      <c r="H160" s="49">
        <v>1.730103806228374</v>
      </c>
      <c r="I160" s="71">
        <v>315</v>
      </c>
      <c r="J160" s="48"/>
      <c r="K160" s="73">
        <v>52.68333333333333</v>
      </c>
      <c r="L160" s="73">
        <v>3.25</v>
      </c>
      <c r="M160" s="52">
        <v>24</v>
      </c>
      <c r="N160" s="52">
        <v>0.4</v>
      </c>
      <c r="O160" s="52">
        <v>4.8000000000000007</v>
      </c>
      <c r="P160" s="49" t="s">
        <v>33</v>
      </c>
      <c r="Q160" s="50"/>
      <c r="R160" s="49"/>
      <c r="S160" s="49" t="s">
        <v>34</v>
      </c>
      <c r="T160" s="49" t="s">
        <v>34</v>
      </c>
    </row>
    <row r="161" spans="1:20" x14ac:dyDescent="0.2">
      <c r="A161" s="45" t="s">
        <v>13</v>
      </c>
      <c r="B161" s="45">
        <v>2020</v>
      </c>
      <c r="C161" s="45" t="s">
        <v>449</v>
      </c>
      <c r="D161" s="45" t="s">
        <v>1</v>
      </c>
      <c r="E161" s="45" t="s">
        <v>52</v>
      </c>
      <c r="F161" s="68">
        <v>43970</v>
      </c>
      <c r="G161" s="64">
        <v>0.44791666666666669</v>
      </c>
      <c r="H161" s="49">
        <v>1.730103806228374</v>
      </c>
      <c r="I161" s="69">
        <v>290</v>
      </c>
      <c r="J161" s="48"/>
      <c r="K161" s="73">
        <v>53.524999999999999</v>
      </c>
      <c r="L161" s="73">
        <v>3.1805555555555549</v>
      </c>
      <c r="M161" s="52">
        <v>7.3</v>
      </c>
      <c r="N161" s="52">
        <v>5.3</v>
      </c>
      <c r="O161" s="52">
        <v>3.8690000000000002</v>
      </c>
      <c r="P161" s="49" t="s">
        <v>33</v>
      </c>
      <c r="Q161" s="50"/>
      <c r="R161" s="49"/>
      <c r="S161" s="49" t="s">
        <v>34</v>
      </c>
      <c r="T161" s="49" t="s">
        <v>34</v>
      </c>
    </row>
    <row r="162" spans="1:20" x14ac:dyDescent="0.2">
      <c r="A162" s="45" t="s">
        <v>13</v>
      </c>
      <c r="B162" s="45">
        <v>2020</v>
      </c>
      <c r="C162" s="45" t="s">
        <v>450</v>
      </c>
      <c r="D162" s="45" t="s">
        <v>1</v>
      </c>
      <c r="E162" s="45" t="s">
        <v>52</v>
      </c>
      <c r="F162" s="68">
        <v>43970</v>
      </c>
      <c r="G162" s="64">
        <v>0.46250000000000002</v>
      </c>
      <c r="H162" s="49">
        <v>3.460207612456748</v>
      </c>
      <c r="I162" s="71">
        <v>320</v>
      </c>
      <c r="J162" s="48"/>
      <c r="K162" s="73">
        <v>53.8</v>
      </c>
      <c r="L162" s="73">
        <v>4.9333333333333336</v>
      </c>
      <c r="M162" s="52">
        <v>12.6</v>
      </c>
      <c r="N162" s="52">
        <v>2</v>
      </c>
      <c r="O162" s="52">
        <v>2.52</v>
      </c>
      <c r="P162" s="49" t="s">
        <v>33</v>
      </c>
      <c r="Q162" s="50"/>
      <c r="R162" s="49"/>
      <c r="S162" s="49" t="s">
        <v>34</v>
      </c>
      <c r="T162" s="49" t="s">
        <v>34</v>
      </c>
    </row>
    <row r="163" spans="1:20" x14ac:dyDescent="0.2">
      <c r="A163" s="45" t="s">
        <v>13</v>
      </c>
      <c r="B163" s="45">
        <v>2020</v>
      </c>
      <c r="C163" s="45" t="s">
        <v>451</v>
      </c>
      <c r="D163" s="45" t="s">
        <v>1</v>
      </c>
      <c r="E163" s="45" t="s">
        <v>52</v>
      </c>
      <c r="F163" s="68">
        <v>43972</v>
      </c>
      <c r="G163" s="64">
        <v>0.44722222222222219</v>
      </c>
      <c r="H163" s="49">
        <v>3.460207612456748</v>
      </c>
      <c r="I163" s="69">
        <v>201</v>
      </c>
      <c r="J163" s="48"/>
      <c r="K163" s="73">
        <v>53.875</v>
      </c>
      <c r="L163" s="73">
        <v>5.1433333333333344</v>
      </c>
      <c r="M163" s="52">
        <v>8.6999999999999993</v>
      </c>
      <c r="N163" s="52">
        <v>0.3</v>
      </c>
      <c r="O163" s="52">
        <v>1.5660000000000001</v>
      </c>
      <c r="P163" s="49" t="s">
        <v>34</v>
      </c>
      <c r="Q163" s="50"/>
      <c r="R163" s="49"/>
      <c r="S163" s="49"/>
      <c r="T163" s="49" t="s">
        <v>34</v>
      </c>
    </row>
    <row r="164" spans="1:20" x14ac:dyDescent="0.2">
      <c r="A164" s="45" t="s">
        <v>13</v>
      </c>
      <c r="B164" s="45">
        <v>2020</v>
      </c>
      <c r="C164" s="45" t="s">
        <v>452</v>
      </c>
      <c r="D164" s="45" t="s">
        <v>1</v>
      </c>
      <c r="E164" s="45" t="s">
        <v>52</v>
      </c>
      <c r="F164" s="68">
        <v>43972</v>
      </c>
      <c r="G164" s="64">
        <v>0.45069444444444451</v>
      </c>
      <c r="H164" s="49">
        <v>3.460207612456748</v>
      </c>
      <c r="I164" s="69">
        <v>205</v>
      </c>
      <c r="J164" s="48"/>
      <c r="K164" s="73">
        <v>53.826666666666668</v>
      </c>
      <c r="L164" s="73">
        <v>5.083333333333333</v>
      </c>
      <c r="M164" s="52">
        <v>3.1</v>
      </c>
      <c r="N164" s="52">
        <v>0.5</v>
      </c>
      <c r="O164" s="52">
        <v>0.77500000000000002</v>
      </c>
      <c r="P164" s="49" t="s">
        <v>34</v>
      </c>
      <c r="Q164" s="50"/>
      <c r="R164" s="49"/>
      <c r="S164" s="49"/>
      <c r="T164" s="49" t="s">
        <v>34</v>
      </c>
    </row>
    <row r="165" spans="1:20" x14ac:dyDescent="0.2">
      <c r="A165" s="45" t="s">
        <v>13</v>
      </c>
      <c r="B165" s="45">
        <v>2020</v>
      </c>
      <c r="C165" s="45" t="s">
        <v>453</v>
      </c>
      <c r="D165" s="45" t="s">
        <v>1</v>
      </c>
      <c r="E165" s="45" t="s">
        <v>52</v>
      </c>
      <c r="F165" s="68">
        <v>43972</v>
      </c>
      <c r="G165" s="64">
        <v>0.45208333333333328</v>
      </c>
      <c r="H165" s="49">
        <v>3.460207612456748</v>
      </c>
      <c r="I165" s="69">
        <v>211</v>
      </c>
      <c r="J165" s="48"/>
      <c r="K165" s="73">
        <v>53.788333333333327</v>
      </c>
      <c r="L165" s="73">
        <v>5.086666666666666</v>
      </c>
      <c r="M165" s="52">
        <v>5.5</v>
      </c>
      <c r="N165" s="52">
        <v>0.8</v>
      </c>
      <c r="O165" s="52">
        <v>2.2000000000000002</v>
      </c>
      <c r="P165" s="49" t="s">
        <v>34</v>
      </c>
      <c r="Q165" s="50"/>
      <c r="R165" s="49"/>
      <c r="S165" s="49"/>
      <c r="T165" s="49" t="s">
        <v>34</v>
      </c>
    </row>
    <row r="166" spans="1:20" x14ac:dyDescent="0.2">
      <c r="A166" s="45" t="s">
        <v>13</v>
      </c>
      <c r="B166" s="45">
        <v>2020</v>
      </c>
      <c r="C166" s="45" t="s">
        <v>454</v>
      </c>
      <c r="D166" s="45" t="s">
        <v>1</v>
      </c>
      <c r="E166" s="45" t="s">
        <v>52</v>
      </c>
      <c r="F166" s="68">
        <v>43972</v>
      </c>
      <c r="G166" s="64">
        <v>0.45694444444444438</v>
      </c>
      <c r="H166" s="49">
        <v>3.460207612456748</v>
      </c>
      <c r="I166" s="69">
        <v>183</v>
      </c>
      <c r="J166" s="48"/>
      <c r="K166" s="73">
        <v>54.153333333333329</v>
      </c>
      <c r="L166" s="73">
        <v>4.9766666666666666</v>
      </c>
      <c r="M166" s="52">
        <v>4.3</v>
      </c>
      <c r="N166" s="52">
        <v>0.3</v>
      </c>
      <c r="O166" s="52">
        <v>0.5159999999999999</v>
      </c>
      <c r="P166" s="49" t="s">
        <v>34</v>
      </c>
      <c r="Q166" s="50"/>
      <c r="R166" s="49"/>
      <c r="S166" s="49"/>
      <c r="T166" s="49" t="s">
        <v>34</v>
      </c>
    </row>
    <row r="167" spans="1:20" x14ac:dyDescent="0.2">
      <c r="A167" s="45" t="s">
        <v>13</v>
      </c>
      <c r="B167" s="45">
        <v>2020</v>
      </c>
      <c r="C167" s="45" t="s">
        <v>455</v>
      </c>
      <c r="D167" s="45" t="s">
        <v>1</v>
      </c>
      <c r="E167" s="45" t="s">
        <v>52</v>
      </c>
      <c r="F167" s="68">
        <v>43973</v>
      </c>
      <c r="G167" s="64">
        <v>0.59027777777777779</v>
      </c>
      <c r="H167" s="49">
        <v>6.9204152249134951</v>
      </c>
      <c r="I167" s="71">
        <v>230</v>
      </c>
      <c r="J167" s="48"/>
      <c r="K167" s="73">
        <v>53.921666666666667</v>
      </c>
      <c r="L167" s="73">
        <v>5.0250000000000004</v>
      </c>
      <c r="M167" s="52">
        <v>2.5</v>
      </c>
      <c r="N167" s="52">
        <v>0.5</v>
      </c>
      <c r="O167" s="52">
        <v>0.75</v>
      </c>
      <c r="P167" s="49" t="s">
        <v>33</v>
      </c>
      <c r="Q167" s="50"/>
      <c r="R167" s="49"/>
      <c r="S167" s="49" t="s">
        <v>598</v>
      </c>
      <c r="T167" s="49" t="s">
        <v>34</v>
      </c>
    </row>
    <row r="168" spans="1:20" x14ac:dyDescent="0.2">
      <c r="A168" s="45" t="s">
        <v>13</v>
      </c>
      <c r="B168" s="45">
        <v>2020</v>
      </c>
      <c r="C168" s="45" t="s">
        <v>456</v>
      </c>
      <c r="D168" s="45" t="s">
        <v>1</v>
      </c>
      <c r="E168" s="45" t="s">
        <v>1</v>
      </c>
      <c r="F168" s="68">
        <v>43977</v>
      </c>
      <c r="G168" s="64">
        <v>3.4722222222222217E-2</v>
      </c>
      <c r="H168" s="49"/>
      <c r="I168" s="69">
        <v>4</v>
      </c>
      <c r="J168" s="48"/>
      <c r="K168" s="73">
        <v>53.779166666666669</v>
      </c>
      <c r="L168" s="73">
        <v>4.413333333333334</v>
      </c>
      <c r="M168" s="52">
        <v>1.7</v>
      </c>
      <c r="N168" s="52">
        <v>0.6</v>
      </c>
      <c r="O168" s="52">
        <v>0.81600000000000006</v>
      </c>
      <c r="P168" s="49" t="s">
        <v>34</v>
      </c>
      <c r="Q168" s="50"/>
      <c r="R168" s="49"/>
      <c r="S168" s="49"/>
      <c r="T168" s="49" t="s">
        <v>34</v>
      </c>
    </row>
    <row r="169" spans="1:20" x14ac:dyDescent="0.2">
      <c r="A169" s="45" t="s">
        <v>13</v>
      </c>
      <c r="B169" s="45">
        <v>2020</v>
      </c>
      <c r="C169" s="45" t="s">
        <v>457</v>
      </c>
      <c r="D169" s="45" t="s">
        <v>1</v>
      </c>
      <c r="E169" s="45" t="s">
        <v>1</v>
      </c>
      <c r="F169" s="68">
        <v>43977</v>
      </c>
      <c r="G169" s="64">
        <v>7.6388888888888895E-2</v>
      </c>
      <c r="H169" s="49"/>
      <c r="I169" s="69"/>
      <c r="J169" s="48"/>
      <c r="K169" s="73">
        <v>52.030833333333327</v>
      </c>
      <c r="L169" s="73">
        <v>3.246666666666667</v>
      </c>
      <c r="M169" s="52">
        <v>1.3</v>
      </c>
      <c r="N169" s="52">
        <v>0.6</v>
      </c>
      <c r="O169" s="52">
        <v>0.54599999999999993</v>
      </c>
      <c r="P169" s="49" t="s">
        <v>34</v>
      </c>
      <c r="Q169" s="50"/>
      <c r="R169" s="49"/>
      <c r="S169" s="49"/>
      <c r="T169" s="49" t="s">
        <v>34</v>
      </c>
    </row>
    <row r="170" spans="1:20" x14ac:dyDescent="0.2">
      <c r="A170" s="45" t="s">
        <v>13</v>
      </c>
      <c r="B170" s="45">
        <v>2020</v>
      </c>
      <c r="C170" s="45" t="s">
        <v>458</v>
      </c>
      <c r="D170" s="45" t="s">
        <v>1</v>
      </c>
      <c r="E170" s="45" t="s">
        <v>52</v>
      </c>
      <c r="F170" s="68">
        <v>43977</v>
      </c>
      <c r="G170" s="64">
        <v>0.35555555555555562</v>
      </c>
      <c r="H170" s="49">
        <v>1.730103806228374</v>
      </c>
      <c r="I170" s="69">
        <v>244</v>
      </c>
      <c r="J170" s="48"/>
      <c r="K170" s="73">
        <v>54.395000000000003</v>
      </c>
      <c r="L170" s="73">
        <v>3.38</v>
      </c>
      <c r="M170" s="52">
        <v>27.8</v>
      </c>
      <c r="N170" s="52">
        <v>0.05</v>
      </c>
      <c r="O170" s="52">
        <v>0.69500000000000006</v>
      </c>
      <c r="P170" s="49" t="s">
        <v>33</v>
      </c>
      <c r="Q170" s="50"/>
      <c r="R170" s="49"/>
      <c r="S170" s="49" t="s">
        <v>598</v>
      </c>
      <c r="T170" s="49" t="s">
        <v>57</v>
      </c>
    </row>
    <row r="171" spans="1:20" x14ac:dyDescent="0.2">
      <c r="A171" s="45" t="s">
        <v>13</v>
      </c>
      <c r="B171" s="45">
        <v>2020</v>
      </c>
      <c r="C171" s="45" t="s">
        <v>459</v>
      </c>
      <c r="D171" s="45" t="s">
        <v>1</v>
      </c>
      <c r="E171" s="45" t="s">
        <v>52</v>
      </c>
      <c r="F171" s="68">
        <v>43981</v>
      </c>
      <c r="G171" s="64">
        <v>0.41041666666666671</v>
      </c>
      <c r="H171" s="49">
        <v>6.9204152249134951</v>
      </c>
      <c r="I171" s="72">
        <v>91</v>
      </c>
      <c r="J171" s="48"/>
      <c r="K171" s="73">
        <v>54.636666666666663</v>
      </c>
      <c r="L171" s="73">
        <v>5.3649999999999993</v>
      </c>
      <c r="M171" s="52">
        <v>63.2</v>
      </c>
      <c r="N171" s="52">
        <v>0.2</v>
      </c>
      <c r="O171" s="52">
        <v>5.0560000000000009</v>
      </c>
      <c r="P171" s="49" t="s">
        <v>33</v>
      </c>
      <c r="Q171" s="50"/>
      <c r="R171" s="49"/>
      <c r="S171" s="49" t="s">
        <v>594</v>
      </c>
      <c r="T171" s="49" t="s">
        <v>57</v>
      </c>
    </row>
    <row r="172" spans="1:20" x14ac:dyDescent="0.2">
      <c r="A172" s="45" t="s">
        <v>13</v>
      </c>
      <c r="B172" s="45">
        <v>2020</v>
      </c>
      <c r="C172" s="45" t="s">
        <v>460</v>
      </c>
      <c r="D172" s="45" t="s">
        <v>1</v>
      </c>
      <c r="E172" s="45" t="s">
        <v>52</v>
      </c>
      <c r="F172" s="68">
        <v>43984</v>
      </c>
      <c r="G172" s="64">
        <v>0.32777777777777778</v>
      </c>
      <c r="H172" s="49">
        <v>1.730103806228374</v>
      </c>
      <c r="I172" s="69">
        <v>94</v>
      </c>
      <c r="J172" s="48"/>
      <c r="K172" s="73">
        <v>53.00333333333333</v>
      </c>
      <c r="L172" s="73">
        <v>4.6050000000000004</v>
      </c>
      <c r="M172" s="52">
        <v>0.1</v>
      </c>
      <c r="N172" s="52">
        <v>0.01</v>
      </c>
      <c r="O172" s="52">
        <v>6.9999999999999999E-4</v>
      </c>
      <c r="P172" s="49" t="s">
        <v>55</v>
      </c>
      <c r="Q172" s="50">
        <v>1E-3</v>
      </c>
      <c r="R172" s="49">
        <v>1</v>
      </c>
      <c r="S172" s="49"/>
      <c r="T172" s="49" t="s">
        <v>57</v>
      </c>
    </row>
    <row r="173" spans="1:20" x14ac:dyDescent="0.2">
      <c r="A173" s="45" t="s">
        <v>13</v>
      </c>
      <c r="B173" s="45">
        <v>2020</v>
      </c>
      <c r="C173" s="45" t="s">
        <v>461</v>
      </c>
      <c r="D173" s="45" t="s">
        <v>1</v>
      </c>
      <c r="E173" s="45" t="s">
        <v>52</v>
      </c>
      <c r="F173" s="68">
        <v>43984</v>
      </c>
      <c r="G173" s="64">
        <v>0.42708333333333331</v>
      </c>
      <c r="H173" s="49">
        <v>5.1903114186851216</v>
      </c>
      <c r="I173" s="69">
        <v>77</v>
      </c>
      <c r="J173" s="48"/>
      <c r="K173" s="73">
        <v>54.103333333333332</v>
      </c>
      <c r="L173" s="73">
        <v>3.64</v>
      </c>
      <c r="M173" s="52">
        <v>3</v>
      </c>
      <c r="N173" s="52">
        <v>0.05</v>
      </c>
      <c r="O173" s="52">
        <v>0.105</v>
      </c>
      <c r="P173" s="49" t="s">
        <v>34</v>
      </c>
      <c r="Q173" s="50"/>
      <c r="R173" s="49"/>
      <c r="S173" s="49"/>
      <c r="T173" s="49" t="s">
        <v>34</v>
      </c>
    </row>
    <row r="174" spans="1:20" x14ac:dyDescent="0.2">
      <c r="A174" s="45" t="s">
        <v>13</v>
      </c>
      <c r="B174" s="45">
        <v>2020</v>
      </c>
      <c r="C174" s="45" t="s">
        <v>462</v>
      </c>
      <c r="D174" s="45" t="s">
        <v>1</v>
      </c>
      <c r="E174" s="45" t="s">
        <v>52</v>
      </c>
      <c r="F174" s="68">
        <v>43985</v>
      </c>
      <c r="G174" s="64">
        <v>0.44097222222222221</v>
      </c>
      <c r="H174" s="49">
        <v>3.460207612456748</v>
      </c>
      <c r="I174" s="69">
        <v>31</v>
      </c>
      <c r="J174" s="48"/>
      <c r="K174" s="73">
        <v>54.263888888888893</v>
      </c>
      <c r="L174" s="73">
        <v>4.6675000000000004</v>
      </c>
      <c r="M174" s="52">
        <v>5.4</v>
      </c>
      <c r="N174" s="52">
        <v>0.9</v>
      </c>
      <c r="O174" s="52">
        <v>1.458</v>
      </c>
      <c r="P174" s="49" t="s">
        <v>34</v>
      </c>
      <c r="Q174" s="50"/>
      <c r="R174" s="49"/>
      <c r="S174" s="49"/>
      <c r="T174" s="49" t="s">
        <v>34</v>
      </c>
    </row>
    <row r="175" spans="1:20" x14ac:dyDescent="0.2">
      <c r="A175" s="45" t="s">
        <v>13</v>
      </c>
      <c r="B175" s="45">
        <v>2020</v>
      </c>
      <c r="C175" s="45" t="s">
        <v>463</v>
      </c>
      <c r="D175" s="45" t="s">
        <v>1</v>
      </c>
      <c r="E175" s="45" t="s">
        <v>52</v>
      </c>
      <c r="F175" s="68">
        <v>43987</v>
      </c>
      <c r="G175" s="64">
        <v>0.44791666666666669</v>
      </c>
      <c r="H175" s="49"/>
      <c r="I175" s="69"/>
      <c r="J175" s="48"/>
      <c r="K175" s="73">
        <v>53.711666666666673</v>
      </c>
      <c r="L175" s="73">
        <v>3.128333333333333</v>
      </c>
      <c r="M175" s="52">
        <v>3</v>
      </c>
      <c r="N175" s="52">
        <v>1</v>
      </c>
      <c r="O175" s="52">
        <v>1.8</v>
      </c>
      <c r="P175" s="49" t="s">
        <v>34</v>
      </c>
      <c r="Q175" s="50"/>
      <c r="R175" s="49"/>
      <c r="S175" s="49"/>
      <c r="T175" s="49" t="s">
        <v>34</v>
      </c>
    </row>
    <row r="176" spans="1:20" x14ac:dyDescent="0.2">
      <c r="A176" s="45" t="s">
        <v>13</v>
      </c>
      <c r="B176" s="45">
        <v>2020</v>
      </c>
      <c r="C176" s="45" t="s">
        <v>464</v>
      </c>
      <c r="D176" s="45" t="s">
        <v>1</v>
      </c>
      <c r="E176" s="45" t="s">
        <v>52</v>
      </c>
      <c r="F176" s="68">
        <v>43988</v>
      </c>
      <c r="G176" s="64">
        <v>0.44236111111111109</v>
      </c>
      <c r="H176" s="49">
        <v>3.460207612456748</v>
      </c>
      <c r="I176" s="69">
        <v>31</v>
      </c>
      <c r="J176" s="48"/>
      <c r="K176" s="73">
        <v>54.209444444444451</v>
      </c>
      <c r="L176" s="73">
        <v>4.6305555555555564</v>
      </c>
      <c r="M176" s="52">
        <v>6.9</v>
      </c>
      <c r="N176" s="52">
        <v>0.4</v>
      </c>
      <c r="O176" s="52">
        <v>1.1040000000000001</v>
      </c>
      <c r="P176" s="49" t="s">
        <v>34</v>
      </c>
      <c r="Q176" s="50"/>
      <c r="R176" s="49"/>
      <c r="S176" s="49"/>
      <c r="T176" s="49" t="s">
        <v>34</v>
      </c>
    </row>
    <row r="177" spans="1:20" x14ac:dyDescent="0.2">
      <c r="A177" s="45" t="s">
        <v>13</v>
      </c>
      <c r="B177" s="45">
        <v>2020</v>
      </c>
      <c r="C177" s="45" t="s">
        <v>465</v>
      </c>
      <c r="D177" s="45" t="s">
        <v>1</v>
      </c>
      <c r="E177" s="45" t="s">
        <v>52</v>
      </c>
      <c r="F177" s="68">
        <v>43992</v>
      </c>
      <c r="G177" s="64">
        <v>0.38819444444444451</v>
      </c>
      <c r="H177" s="49"/>
      <c r="I177" s="71"/>
      <c r="J177" s="48"/>
      <c r="K177" s="73">
        <v>51.828611111111123</v>
      </c>
      <c r="L177" s="73">
        <v>2.7952777777777782</v>
      </c>
      <c r="M177" s="52">
        <v>1.6</v>
      </c>
      <c r="N177" s="52">
        <v>0.4</v>
      </c>
      <c r="O177" s="52"/>
      <c r="P177" s="49" t="s">
        <v>34</v>
      </c>
      <c r="Q177" s="50"/>
      <c r="R177" s="49"/>
      <c r="S177" s="49"/>
      <c r="T177" s="49" t="s">
        <v>34</v>
      </c>
    </row>
    <row r="178" spans="1:20" x14ac:dyDescent="0.2">
      <c r="A178" s="45" t="s">
        <v>13</v>
      </c>
      <c r="B178" s="45">
        <v>2020</v>
      </c>
      <c r="C178" s="45" t="s">
        <v>466</v>
      </c>
      <c r="D178" s="45" t="s">
        <v>1</v>
      </c>
      <c r="E178" s="45" t="s">
        <v>52</v>
      </c>
      <c r="F178" s="68">
        <v>43992</v>
      </c>
      <c r="G178" s="64">
        <v>0.38819444444444451</v>
      </c>
      <c r="H178" s="49">
        <v>1.03</v>
      </c>
      <c r="I178" s="74">
        <v>310</v>
      </c>
      <c r="J178" s="48" t="s">
        <v>413</v>
      </c>
      <c r="K178" s="75">
        <v>51.828333333333333</v>
      </c>
      <c r="L178" s="75">
        <v>2.7752777777777782</v>
      </c>
      <c r="M178" s="52">
        <v>1.6</v>
      </c>
      <c r="N178" s="52">
        <v>0.4</v>
      </c>
      <c r="O178" s="52">
        <v>0.192</v>
      </c>
      <c r="P178" s="52" t="s">
        <v>33</v>
      </c>
      <c r="Q178" s="45"/>
      <c r="R178" s="49"/>
      <c r="S178" s="49" t="s">
        <v>34</v>
      </c>
      <c r="T178" s="45" t="s">
        <v>34</v>
      </c>
    </row>
    <row r="179" spans="1:20" x14ac:dyDescent="0.2">
      <c r="A179" s="45" t="s">
        <v>13</v>
      </c>
      <c r="B179" s="49">
        <v>2020</v>
      </c>
      <c r="C179" s="45" t="s">
        <v>467</v>
      </c>
      <c r="D179" s="45" t="s">
        <v>1</v>
      </c>
      <c r="E179" s="45" t="s">
        <v>52</v>
      </c>
      <c r="F179" s="68">
        <v>43994</v>
      </c>
      <c r="G179" s="64">
        <v>0.51249999999999996</v>
      </c>
      <c r="H179" s="49">
        <v>12</v>
      </c>
      <c r="I179" s="74">
        <v>139</v>
      </c>
      <c r="J179" s="48"/>
      <c r="K179" s="75">
        <v>53.725000000000001</v>
      </c>
      <c r="L179" s="75">
        <v>4.1950000000000003</v>
      </c>
      <c r="M179" s="52">
        <v>2.57</v>
      </c>
      <c r="N179" s="52">
        <v>0.4</v>
      </c>
      <c r="O179" s="52"/>
      <c r="P179" s="52" t="s">
        <v>34</v>
      </c>
      <c r="Q179" s="50"/>
      <c r="R179" s="49"/>
      <c r="S179" s="49"/>
      <c r="T179" s="50" t="s">
        <v>34</v>
      </c>
    </row>
    <row r="180" spans="1:20" x14ac:dyDescent="0.2">
      <c r="A180" s="45" t="s">
        <v>13</v>
      </c>
      <c r="B180" s="49">
        <v>2020</v>
      </c>
      <c r="C180" s="45" t="s">
        <v>468</v>
      </c>
      <c r="D180" s="45" t="s">
        <v>1</v>
      </c>
      <c r="E180" s="45" t="s">
        <v>52</v>
      </c>
      <c r="F180" s="68">
        <v>43994</v>
      </c>
      <c r="G180" s="64">
        <v>0.81597222222222221</v>
      </c>
      <c r="H180" s="49">
        <v>9</v>
      </c>
      <c r="I180" s="74">
        <v>157</v>
      </c>
      <c r="J180" s="48"/>
      <c r="K180" s="75">
        <v>53.716666666666697</v>
      </c>
      <c r="L180" s="75">
        <v>4.1683333333333303</v>
      </c>
      <c r="M180" s="52">
        <v>2</v>
      </c>
      <c r="N180" s="52">
        <v>0.5</v>
      </c>
      <c r="O180" s="52">
        <v>0.7</v>
      </c>
      <c r="P180" s="52" t="s">
        <v>34</v>
      </c>
      <c r="Q180" s="50"/>
      <c r="R180" s="49"/>
      <c r="S180" s="49"/>
      <c r="T180" s="50" t="s">
        <v>34</v>
      </c>
    </row>
    <row r="181" spans="1:20" x14ac:dyDescent="0.2">
      <c r="A181" s="45" t="s">
        <v>13</v>
      </c>
      <c r="B181" s="45">
        <v>2020</v>
      </c>
      <c r="C181" s="45" t="s">
        <v>469</v>
      </c>
      <c r="D181" s="45" t="s">
        <v>1</v>
      </c>
      <c r="E181" s="45" t="s">
        <v>52</v>
      </c>
      <c r="F181" s="68">
        <v>43998</v>
      </c>
      <c r="G181" s="64">
        <v>0.37638888888888888</v>
      </c>
      <c r="H181" s="49">
        <v>1.730103806228374</v>
      </c>
      <c r="I181" s="69">
        <v>66</v>
      </c>
      <c r="J181" s="48"/>
      <c r="K181" s="73">
        <v>51.733333333333327</v>
      </c>
      <c r="L181" s="73">
        <v>2.9666666666666668</v>
      </c>
      <c r="M181" s="52">
        <v>25</v>
      </c>
      <c r="N181" s="52">
        <v>7</v>
      </c>
      <c r="O181" s="52">
        <v>1.75</v>
      </c>
      <c r="P181" s="49" t="s">
        <v>33</v>
      </c>
      <c r="Q181" s="50"/>
      <c r="R181" s="49"/>
      <c r="S181" s="49" t="s">
        <v>34</v>
      </c>
      <c r="T181" s="49" t="s">
        <v>68</v>
      </c>
    </row>
    <row r="182" spans="1:20" x14ac:dyDescent="0.2">
      <c r="A182" s="45" t="s">
        <v>13</v>
      </c>
      <c r="B182" s="45">
        <v>2020</v>
      </c>
      <c r="C182" s="45" t="s">
        <v>470</v>
      </c>
      <c r="D182" s="45" t="s">
        <v>1</v>
      </c>
      <c r="E182" s="45" t="s">
        <v>52</v>
      </c>
      <c r="F182" s="68">
        <v>43998</v>
      </c>
      <c r="G182" s="64">
        <v>0.44027777777777782</v>
      </c>
      <c r="H182" s="49">
        <v>1.730103806228374</v>
      </c>
      <c r="I182" s="71">
        <v>151</v>
      </c>
      <c r="J182" s="48"/>
      <c r="K182" s="73">
        <v>52.38</v>
      </c>
      <c r="L182" s="73">
        <v>4.503333333333333</v>
      </c>
      <c r="M182" s="52">
        <v>10</v>
      </c>
      <c r="N182" s="52">
        <v>1</v>
      </c>
      <c r="O182" s="52">
        <v>0.1</v>
      </c>
      <c r="P182" s="49" t="s">
        <v>33</v>
      </c>
      <c r="Q182" s="50"/>
      <c r="R182" s="49"/>
      <c r="S182" s="49" t="s">
        <v>34</v>
      </c>
      <c r="T182" s="49" t="s">
        <v>68</v>
      </c>
    </row>
    <row r="183" spans="1:20" x14ac:dyDescent="0.2">
      <c r="A183" s="45" t="s">
        <v>13</v>
      </c>
      <c r="B183" s="45">
        <v>2020</v>
      </c>
      <c r="C183" s="45" t="s">
        <v>471</v>
      </c>
      <c r="D183" s="45" t="s">
        <v>1</v>
      </c>
      <c r="E183" s="45" t="s">
        <v>52</v>
      </c>
      <c r="F183" s="68">
        <v>43999</v>
      </c>
      <c r="G183" s="64">
        <v>0.53680555555555554</v>
      </c>
      <c r="H183" s="49">
        <v>3.460207612456748</v>
      </c>
      <c r="I183" s="72">
        <v>61</v>
      </c>
      <c r="J183" s="48"/>
      <c r="K183" s="73">
        <v>52.231666666666669</v>
      </c>
      <c r="L183" s="73">
        <v>2.9441666666666668</v>
      </c>
      <c r="M183" s="52">
        <v>1.2</v>
      </c>
      <c r="N183" s="52">
        <v>1</v>
      </c>
      <c r="O183" s="52">
        <v>0.12</v>
      </c>
      <c r="P183" s="49" t="s">
        <v>34</v>
      </c>
      <c r="Q183" s="50"/>
      <c r="R183" s="49"/>
      <c r="S183" s="49"/>
      <c r="T183" s="49" t="s">
        <v>34</v>
      </c>
    </row>
    <row r="184" spans="1:20" x14ac:dyDescent="0.2">
      <c r="A184" s="45" t="s">
        <v>13</v>
      </c>
      <c r="B184" s="45">
        <v>2020</v>
      </c>
      <c r="C184" s="45" t="s">
        <v>472</v>
      </c>
      <c r="D184" s="45" t="s">
        <v>1</v>
      </c>
      <c r="E184" s="45" t="s">
        <v>52</v>
      </c>
      <c r="F184" s="68">
        <v>43999</v>
      </c>
      <c r="G184" s="64">
        <v>0.55069444444444449</v>
      </c>
      <c r="H184" s="49">
        <v>3.460207612456748</v>
      </c>
      <c r="I184" s="72">
        <v>61</v>
      </c>
      <c r="J184" s="48"/>
      <c r="K184" s="73">
        <v>52.343888888888891</v>
      </c>
      <c r="L184" s="73">
        <v>2.949444444444445</v>
      </c>
      <c r="M184" s="52">
        <v>2.1</v>
      </c>
      <c r="N184" s="52">
        <v>0.24</v>
      </c>
      <c r="O184" s="52">
        <v>0.1512</v>
      </c>
      <c r="P184" s="49" t="s">
        <v>34</v>
      </c>
      <c r="Q184" s="50"/>
      <c r="R184" s="49"/>
      <c r="S184" s="49"/>
      <c r="T184" s="49" t="s">
        <v>34</v>
      </c>
    </row>
    <row r="185" spans="1:20" x14ac:dyDescent="0.2">
      <c r="A185" s="45" t="s">
        <v>13</v>
      </c>
      <c r="B185" s="45">
        <v>2020</v>
      </c>
      <c r="C185" s="45" t="s">
        <v>473</v>
      </c>
      <c r="D185" s="45" t="s">
        <v>1</v>
      </c>
      <c r="E185" s="45" t="s">
        <v>52</v>
      </c>
      <c r="F185" s="68">
        <v>43999</v>
      </c>
      <c r="G185" s="64">
        <v>0.57152777777777775</v>
      </c>
      <c r="H185" s="49">
        <v>3.460207612456748</v>
      </c>
      <c r="I185" s="72">
        <v>109</v>
      </c>
      <c r="J185" s="48"/>
      <c r="K185" s="73">
        <v>53.276666666666657</v>
      </c>
      <c r="L185" s="73">
        <v>3.875</v>
      </c>
      <c r="M185" s="52">
        <v>4.5</v>
      </c>
      <c r="N185" s="52">
        <v>0.6</v>
      </c>
      <c r="O185" s="52">
        <v>1.08</v>
      </c>
      <c r="P185" s="49" t="s">
        <v>55</v>
      </c>
      <c r="Q185" s="50">
        <v>0.42336000000000001</v>
      </c>
      <c r="R185" s="49">
        <v>2</v>
      </c>
      <c r="S185" s="49"/>
      <c r="T185" s="49" t="s">
        <v>58</v>
      </c>
    </row>
    <row r="186" spans="1:20" x14ac:dyDescent="0.2">
      <c r="A186" s="45" t="s">
        <v>13</v>
      </c>
      <c r="B186" s="45">
        <v>2020</v>
      </c>
      <c r="C186" s="45" t="s">
        <v>474</v>
      </c>
      <c r="D186" s="45" t="s">
        <v>1</v>
      </c>
      <c r="E186" s="45" t="s">
        <v>52</v>
      </c>
      <c r="F186" s="68">
        <v>44000</v>
      </c>
      <c r="G186" s="64">
        <v>0.38472222222222219</v>
      </c>
      <c r="H186" s="49">
        <v>3.460207612456748</v>
      </c>
      <c r="I186" s="72">
        <v>160</v>
      </c>
      <c r="J186" s="48"/>
      <c r="K186" s="73">
        <v>54.036666666666662</v>
      </c>
      <c r="L186" s="73">
        <v>4.2149999999999999</v>
      </c>
      <c r="M186" s="52">
        <v>5.3</v>
      </c>
      <c r="N186" s="52">
        <v>1.4</v>
      </c>
      <c r="O186" s="52">
        <v>2.968</v>
      </c>
      <c r="P186" s="49" t="s">
        <v>33</v>
      </c>
      <c r="Q186" s="50"/>
      <c r="R186" s="49"/>
      <c r="S186" s="49" t="s">
        <v>34</v>
      </c>
      <c r="T186" s="49" t="s">
        <v>34</v>
      </c>
    </row>
    <row r="187" spans="1:20" x14ac:dyDescent="0.2">
      <c r="A187" s="45" t="s">
        <v>13</v>
      </c>
      <c r="B187" s="45">
        <v>2020</v>
      </c>
      <c r="C187" s="45" t="s">
        <v>475</v>
      </c>
      <c r="D187" s="45" t="s">
        <v>1</v>
      </c>
      <c r="E187" s="45" t="s">
        <v>52</v>
      </c>
      <c r="F187" s="68">
        <v>44000</v>
      </c>
      <c r="G187" s="64">
        <v>0.42569444444444438</v>
      </c>
      <c r="H187" s="49">
        <v>3.460207612456748</v>
      </c>
      <c r="I187" s="72">
        <v>180</v>
      </c>
      <c r="J187" s="48"/>
      <c r="K187" s="73">
        <v>51.94</v>
      </c>
      <c r="L187" s="73">
        <v>2.8683333333333332</v>
      </c>
      <c r="M187" s="52">
        <v>4</v>
      </c>
      <c r="N187" s="52">
        <v>0.2</v>
      </c>
      <c r="O187" s="52">
        <v>0.16</v>
      </c>
      <c r="P187" s="49" t="s">
        <v>33</v>
      </c>
      <c r="Q187" s="50"/>
      <c r="R187" s="49"/>
      <c r="S187" s="49" t="s">
        <v>594</v>
      </c>
      <c r="T187" s="49" t="s">
        <v>57</v>
      </c>
    </row>
    <row r="188" spans="1:20" x14ac:dyDescent="0.2">
      <c r="A188" s="45" t="s">
        <v>13</v>
      </c>
      <c r="B188" s="45">
        <v>2020</v>
      </c>
      <c r="C188" s="45" t="s">
        <v>476</v>
      </c>
      <c r="D188" s="45" t="s">
        <v>1</v>
      </c>
      <c r="E188" s="45" t="s">
        <v>52</v>
      </c>
      <c r="F188" s="68">
        <v>44002</v>
      </c>
      <c r="G188" s="64">
        <v>0.38611111111111113</v>
      </c>
      <c r="H188" s="49">
        <v>3.460207612456748</v>
      </c>
      <c r="I188" s="72">
        <v>230</v>
      </c>
      <c r="J188" s="48"/>
      <c r="K188" s="73">
        <v>53.293333333333329</v>
      </c>
      <c r="L188" s="73">
        <v>3.5166666666666671</v>
      </c>
      <c r="M188" s="52">
        <v>2.8</v>
      </c>
      <c r="N188" s="52">
        <v>0.2</v>
      </c>
      <c r="O188" s="52">
        <v>0.33600000000000002</v>
      </c>
      <c r="P188" s="49" t="s">
        <v>33</v>
      </c>
      <c r="Q188" s="50"/>
      <c r="R188" s="49"/>
      <c r="S188" s="49" t="s">
        <v>599</v>
      </c>
      <c r="T188" s="49" t="s">
        <v>34</v>
      </c>
    </row>
    <row r="189" spans="1:20" x14ac:dyDescent="0.2">
      <c r="A189" s="45" t="s">
        <v>13</v>
      </c>
      <c r="B189" s="45">
        <v>2020</v>
      </c>
      <c r="C189" s="45" t="s">
        <v>477</v>
      </c>
      <c r="D189" s="45" t="s">
        <v>1</v>
      </c>
      <c r="E189" s="45" t="s">
        <v>52</v>
      </c>
      <c r="F189" s="68">
        <v>44002</v>
      </c>
      <c r="G189" s="64">
        <v>0.3888888888888889</v>
      </c>
      <c r="H189" s="49">
        <v>3.460207612456748</v>
      </c>
      <c r="I189" s="71">
        <v>230</v>
      </c>
      <c r="J189" s="48"/>
      <c r="K189" s="73">
        <v>53.4</v>
      </c>
      <c r="L189" s="73">
        <v>3.5883333333333329</v>
      </c>
      <c r="M189" s="52">
        <v>1.8</v>
      </c>
      <c r="N189" s="52">
        <v>0.2</v>
      </c>
      <c r="O189" s="52">
        <v>0.216</v>
      </c>
      <c r="P189" s="49" t="s">
        <v>33</v>
      </c>
      <c r="Q189" s="50"/>
      <c r="R189" s="49"/>
      <c r="S189" s="49" t="s">
        <v>599</v>
      </c>
      <c r="T189" s="49" t="s">
        <v>34</v>
      </c>
    </row>
    <row r="190" spans="1:20" x14ac:dyDescent="0.2">
      <c r="A190" s="45" t="s">
        <v>13</v>
      </c>
      <c r="B190" s="45">
        <v>2020</v>
      </c>
      <c r="C190" s="45" t="s">
        <v>478</v>
      </c>
      <c r="D190" s="45" t="s">
        <v>1</v>
      </c>
      <c r="E190" s="45" t="s">
        <v>52</v>
      </c>
      <c r="F190" s="68">
        <v>44002</v>
      </c>
      <c r="G190" s="64">
        <v>0.40625</v>
      </c>
      <c r="H190" s="49">
        <v>3.460207612456748</v>
      </c>
      <c r="I190" s="69">
        <v>180</v>
      </c>
      <c r="J190" s="48"/>
      <c r="K190" s="73">
        <v>53.828333333333333</v>
      </c>
      <c r="L190" s="73">
        <v>5.0650000000000004</v>
      </c>
      <c r="M190" s="52">
        <v>3.4</v>
      </c>
      <c r="N190" s="52">
        <v>3.4</v>
      </c>
      <c r="O190" s="52">
        <v>4.6239999999999997</v>
      </c>
      <c r="P190" s="49" t="s">
        <v>33</v>
      </c>
      <c r="Q190" s="50"/>
      <c r="R190" s="49"/>
      <c r="S190" s="49" t="s">
        <v>599</v>
      </c>
      <c r="T190" s="49" t="s">
        <v>34</v>
      </c>
    </row>
    <row r="191" spans="1:20" x14ac:dyDescent="0.2">
      <c r="A191" s="45" t="s">
        <v>13</v>
      </c>
      <c r="B191" s="45">
        <v>2020</v>
      </c>
      <c r="C191" s="45" t="s">
        <v>479</v>
      </c>
      <c r="D191" s="45" t="s">
        <v>1</v>
      </c>
      <c r="E191" s="45" t="s">
        <v>52</v>
      </c>
      <c r="F191" s="68">
        <v>44006</v>
      </c>
      <c r="G191" s="64">
        <v>0.5229166666666667</v>
      </c>
      <c r="H191" s="49">
        <v>1.730103806228374</v>
      </c>
      <c r="I191" s="69">
        <v>63</v>
      </c>
      <c r="J191" s="48"/>
      <c r="K191" s="73">
        <v>53.079166666666673</v>
      </c>
      <c r="L191" s="73">
        <v>3.7727777777777778</v>
      </c>
      <c r="M191" s="52">
        <v>0.3</v>
      </c>
      <c r="N191" s="52">
        <v>0.7</v>
      </c>
      <c r="O191" s="52">
        <v>8.4000000000000005E-2</v>
      </c>
      <c r="P191" s="49" t="s">
        <v>34</v>
      </c>
      <c r="Q191" s="50"/>
      <c r="R191" s="49"/>
      <c r="S191" s="49"/>
      <c r="T191" s="49" t="s">
        <v>34</v>
      </c>
    </row>
    <row r="192" spans="1:20" x14ac:dyDescent="0.2">
      <c r="A192" s="45" t="s">
        <v>13</v>
      </c>
      <c r="B192" s="45">
        <v>2020</v>
      </c>
      <c r="C192" s="45" t="s">
        <v>480</v>
      </c>
      <c r="D192" s="45" t="s">
        <v>1</v>
      </c>
      <c r="E192" s="45" t="s">
        <v>52</v>
      </c>
      <c r="F192" s="68">
        <v>44008</v>
      </c>
      <c r="G192" s="64">
        <v>0.31458333333333333</v>
      </c>
      <c r="H192" s="49">
        <v>3.460207612456748</v>
      </c>
      <c r="I192" s="69">
        <v>150</v>
      </c>
      <c r="J192" s="48"/>
      <c r="K192" s="73">
        <v>55.148333333333333</v>
      </c>
      <c r="L192" s="73">
        <v>3.4049999999999998</v>
      </c>
      <c r="M192" s="52">
        <v>0.5</v>
      </c>
      <c r="N192" s="52">
        <v>0.3</v>
      </c>
      <c r="O192" s="52">
        <v>0.03</v>
      </c>
      <c r="P192" s="49" t="s">
        <v>33</v>
      </c>
      <c r="Q192" s="50"/>
      <c r="R192" s="49"/>
      <c r="S192" s="49" t="s">
        <v>598</v>
      </c>
      <c r="T192" s="49" t="s">
        <v>34</v>
      </c>
    </row>
    <row r="193" spans="1:20" x14ac:dyDescent="0.2">
      <c r="A193" s="45" t="s">
        <v>13</v>
      </c>
      <c r="B193" s="49">
        <v>2020</v>
      </c>
      <c r="C193" s="45" t="s">
        <v>481</v>
      </c>
      <c r="D193" s="45" t="s">
        <v>1</v>
      </c>
      <c r="E193" s="45" t="s">
        <v>52</v>
      </c>
      <c r="F193" s="68">
        <v>44013</v>
      </c>
      <c r="G193" s="64">
        <v>0.8125</v>
      </c>
      <c r="H193" s="49">
        <v>7</v>
      </c>
      <c r="I193" s="74">
        <v>300</v>
      </c>
      <c r="J193" s="48"/>
      <c r="K193" s="75">
        <v>54.811666666666703</v>
      </c>
      <c r="L193" s="75">
        <v>4.1449999999999996</v>
      </c>
      <c r="M193" s="52">
        <v>105.8</v>
      </c>
      <c r="N193" s="52">
        <v>1.4</v>
      </c>
      <c r="O193" s="52">
        <v>37.029999999999987</v>
      </c>
      <c r="P193" s="52" t="s">
        <v>34</v>
      </c>
      <c r="Q193" s="50"/>
      <c r="R193" s="49"/>
      <c r="S193" s="49"/>
      <c r="T193" s="50" t="s">
        <v>34</v>
      </c>
    </row>
    <row r="194" spans="1:20" x14ac:dyDescent="0.2">
      <c r="A194" s="45" t="s">
        <v>13</v>
      </c>
      <c r="B194" s="45">
        <v>2020</v>
      </c>
      <c r="C194" s="45" t="s">
        <v>482</v>
      </c>
      <c r="D194" s="45" t="s">
        <v>1</v>
      </c>
      <c r="E194" s="45" t="s">
        <v>52</v>
      </c>
      <c r="F194" s="68">
        <v>44017</v>
      </c>
      <c r="G194" s="64">
        <v>0.44791666666666669</v>
      </c>
      <c r="H194" s="49">
        <v>10.38062283737024</v>
      </c>
      <c r="I194" s="71">
        <v>240</v>
      </c>
      <c r="J194" s="48"/>
      <c r="K194" s="73">
        <v>52.483333333333327</v>
      </c>
      <c r="L194" s="73">
        <v>3.2166666666666668</v>
      </c>
      <c r="M194" s="52">
        <v>10</v>
      </c>
      <c r="N194" s="52">
        <v>0.6</v>
      </c>
      <c r="O194" s="52">
        <v>1.8</v>
      </c>
      <c r="P194" s="49" t="s">
        <v>33</v>
      </c>
      <c r="Q194" s="50"/>
      <c r="R194" s="49"/>
      <c r="S194" s="49" t="s">
        <v>34</v>
      </c>
      <c r="T194" s="49" t="s">
        <v>34</v>
      </c>
    </row>
    <row r="195" spans="1:20" x14ac:dyDescent="0.2">
      <c r="A195" s="45" t="s">
        <v>13</v>
      </c>
      <c r="B195" s="45">
        <v>2020</v>
      </c>
      <c r="C195" s="45" t="s">
        <v>483</v>
      </c>
      <c r="D195" s="45" t="s">
        <v>1</v>
      </c>
      <c r="E195" s="45" t="s">
        <v>52</v>
      </c>
      <c r="F195" s="68">
        <v>44017</v>
      </c>
      <c r="G195" s="64">
        <v>0.61250000000000004</v>
      </c>
      <c r="H195" s="49">
        <v>6.9204152249134951</v>
      </c>
      <c r="I195" s="69">
        <v>280</v>
      </c>
      <c r="J195" s="48"/>
      <c r="K195" s="73">
        <v>53.397222222222219</v>
      </c>
      <c r="L195" s="73">
        <v>3.6549999999999998</v>
      </c>
      <c r="M195" s="52">
        <v>5.8</v>
      </c>
      <c r="N195" s="52">
        <v>0.8</v>
      </c>
      <c r="O195" s="52">
        <v>0.92799999999999994</v>
      </c>
      <c r="P195" s="49" t="s">
        <v>33</v>
      </c>
      <c r="Q195" s="50"/>
      <c r="R195" s="49"/>
      <c r="S195" s="49" t="s">
        <v>34</v>
      </c>
      <c r="T195" s="49" t="s">
        <v>34</v>
      </c>
    </row>
    <row r="196" spans="1:20" x14ac:dyDescent="0.2">
      <c r="A196" s="45" t="s">
        <v>13</v>
      </c>
      <c r="B196" s="45">
        <v>2020</v>
      </c>
      <c r="C196" s="45" t="s">
        <v>484</v>
      </c>
      <c r="D196" s="45" t="s">
        <v>1</v>
      </c>
      <c r="E196" s="45" t="s">
        <v>52</v>
      </c>
      <c r="F196" s="68">
        <v>44017</v>
      </c>
      <c r="G196" s="64">
        <v>0.72499999999999998</v>
      </c>
      <c r="H196" s="49">
        <v>8.6505190311418687</v>
      </c>
      <c r="I196" s="69">
        <v>260</v>
      </c>
      <c r="J196" s="48"/>
      <c r="K196" s="73">
        <v>53.418888888888887</v>
      </c>
      <c r="L196" s="73">
        <v>3.6861111111111109</v>
      </c>
      <c r="M196" s="52">
        <v>1.3</v>
      </c>
      <c r="N196" s="52">
        <v>0.7</v>
      </c>
      <c r="O196" s="52">
        <v>0.72799999999999998</v>
      </c>
      <c r="P196" s="49" t="s">
        <v>34</v>
      </c>
      <c r="Q196" s="50"/>
      <c r="R196" s="49"/>
      <c r="S196" s="49"/>
      <c r="T196" s="49" t="s">
        <v>34</v>
      </c>
    </row>
    <row r="197" spans="1:20" x14ac:dyDescent="0.2">
      <c r="A197" s="45" t="s">
        <v>13</v>
      </c>
      <c r="B197" s="49">
        <v>2020</v>
      </c>
      <c r="C197" s="49" t="s">
        <v>485</v>
      </c>
      <c r="D197" s="49" t="s">
        <v>1</v>
      </c>
      <c r="E197" s="49" t="s">
        <v>52</v>
      </c>
      <c r="F197" s="68">
        <v>44017</v>
      </c>
      <c r="G197" s="64">
        <v>0.8256944444444444</v>
      </c>
      <c r="H197" s="49">
        <v>20</v>
      </c>
      <c r="I197" s="74">
        <v>260</v>
      </c>
      <c r="J197" s="49"/>
      <c r="K197" s="75">
        <v>53.43</v>
      </c>
      <c r="L197" s="75">
        <v>3.6850000000000001</v>
      </c>
      <c r="M197" s="52">
        <v>1.3</v>
      </c>
      <c r="N197" s="52">
        <v>0.7</v>
      </c>
      <c r="O197" s="52">
        <v>0.72799999999999998</v>
      </c>
      <c r="P197" s="52" t="s">
        <v>34</v>
      </c>
      <c r="Q197" s="50"/>
      <c r="R197" s="49"/>
      <c r="S197" s="49"/>
      <c r="T197" s="50" t="s">
        <v>34</v>
      </c>
    </row>
    <row r="198" spans="1:20" x14ac:dyDescent="0.2">
      <c r="A198" s="45" t="s">
        <v>13</v>
      </c>
      <c r="B198" s="45">
        <v>2020</v>
      </c>
      <c r="C198" s="45" t="s">
        <v>486</v>
      </c>
      <c r="D198" s="45" t="s">
        <v>1</v>
      </c>
      <c r="E198" s="45" t="s">
        <v>52</v>
      </c>
      <c r="F198" s="68">
        <v>44023</v>
      </c>
      <c r="G198" s="64">
        <v>0.45</v>
      </c>
      <c r="H198" s="49">
        <v>5.1903114186851216</v>
      </c>
      <c r="I198" s="69">
        <v>228</v>
      </c>
      <c r="J198" s="48"/>
      <c r="K198" s="73">
        <v>52.428333333333327</v>
      </c>
      <c r="L198" s="73">
        <v>3.8633333333333328</v>
      </c>
      <c r="M198" s="52">
        <v>27.6</v>
      </c>
      <c r="N198" s="52">
        <v>0.05</v>
      </c>
      <c r="O198" s="52">
        <v>0.96599999999999997</v>
      </c>
      <c r="P198" s="49" t="s">
        <v>33</v>
      </c>
      <c r="Q198" s="50"/>
      <c r="R198" s="49"/>
      <c r="S198" s="49" t="s">
        <v>594</v>
      </c>
      <c r="T198" s="49" t="s">
        <v>57</v>
      </c>
    </row>
    <row r="199" spans="1:20" x14ac:dyDescent="0.2">
      <c r="A199" s="45" t="s">
        <v>13</v>
      </c>
      <c r="B199" s="45">
        <v>2020</v>
      </c>
      <c r="C199" s="45" t="s">
        <v>487</v>
      </c>
      <c r="D199" s="45" t="s">
        <v>1</v>
      </c>
      <c r="E199" s="45" t="s">
        <v>52</v>
      </c>
      <c r="F199" s="68">
        <v>44023</v>
      </c>
      <c r="G199" s="64">
        <v>0.62361111111111112</v>
      </c>
      <c r="H199" s="49">
        <v>6.9204152249134951</v>
      </c>
      <c r="I199" s="69">
        <v>293</v>
      </c>
      <c r="J199" s="48"/>
      <c r="K199" s="73">
        <v>53.546666666666667</v>
      </c>
      <c r="L199" s="73">
        <v>3.8633333333333328</v>
      </c>
      <c r="M199" s="52">
        <v>31.3</v>
      </c>
      <c r="N199" s="52">
        <v>0.1</v>
      </c>
      <c r="O199" s="52">
        <v>2.1909999999999998</v>
      </c>
      <c r="P199" s="49" t="s">
        <v>33</v>
      </c>
      <c r="Q199" s="50"/>
      <c r="R199" s="49"/>
      <c r="S199" s="49" t="s">
        <v>594</v>
      </c>
      <c r="T199" s="49" t="s">
        <v>57</v>
      </c>
    </row>
    <row r="200" spans="1:20" x14ac:dyDescent="0.2">
      <c r="A200" s="45" t="s">
        <v>13</v>
      </c>
      <c r="B200" s="45">
        <v>2020</v>
      </c>
      <c r="C200" s="45" t="s">
        <v>488</v>
      </c>
      <c r="D200" s="45" t="s">
        <v>1</v>
      </c>
      <c r="E200" s="45" t="s">
        <v>52</v>
      </c>
      <c r="F200" s="68">
        <v>44024</v>
      </c>
      <c r="G200" s="64">
        <v>0.33750000000000002</v>
      </c>
      <c r="H200" s="49">
        <v>5.1903114186851216</v>
      </c>
      <c r="I200" s="72">
        <v>179</v>
      </c>
      <c r="J200" s="48"/>
      <c r="K200" s="73">
        <v>54.238333333333337</v>
      </c>
      <c r="L200" s="73">
        <v>3.6166666666666671</v>
      </c>
      <c r="M200" s="52">
        <v>15.9</v>
      </c>
      <c r="N200" s="52">
        <v>0.7</v>
      </c>
      <c r="O200" s="52">
        <v>4.452</v>
      </c>
      <c r="P200" s="49" t="s">
        <v>34</v>
      </c>
      <c r="Q200" s="50"/>
      <c r="R200" s="49"/>
      <c r="S200" s="49"/>
      <c r="T200" s="49" t="s">
        <v>34</v>
      </c>
    </row>
    <row r="201" spans="1:20" x14ac:dyDescent="0.2">
      <c r="A201" s="45" t="s">
        <v>13</v>
      </c>
      <c r="B201" s="45">
        <v>2020</v>
      </c>
      <c r="C201" s="45" t="s">
        <v>489</v>
      </c>
      <c r="D201" s="45" t="s">
        <v>1</v>
      </c>
      <c r="E201" s="45" t="s">
        <v>52</v>
      </c>
      <c r="F201" s="68">
        <v>44029</v>
      </c>
      <c r="G201" s="64">
        <v>0.59722222222222221</v>
      </c>
      <c r="H201" s="49">
        <v>1.730103806228374</v>
      </c>
      <c r="I201" s="72">
        <v>218</v>
      </c>
      <c r="J201" s="48"/>
      <c r="K201" s="73">
        <v>52.044444444444437</v>
      </c>
      <c r="L201" s="73">
        <v>3.813333333333333</v>
      </c>
      <c r="M201" s="52">
        <v>5.97</v>
      </c>
      <c r="N201" s="52">
        <v>3.41</v>
      </c>
      <c r="O201" s="52"/>
      <c r="P201" s="49" t="s">
        <v>33</v>
      </c>
      <c r="Q201" s="50"/>
      <c r="R201" s="49"/>
      <c r="S201" s="49" t="s">
        <v>34</v>
      </c>
      <c r="T201" s="49" t="s">
        <v>68</v>
      </c>
    </row>
    <row r="202" spans="1:20" x14ac:dyDescent="0.2">
      <c r="A202" s="45" t="s">
        <v>13</v>
      </c>
      <c r="B202" s="45">
        <v>2020</v>
      </c>
      <c r="C202" s="45" t="s">
        <v>490</v>
      </c>
      <c r="D202" s="45" t="s">
        <v>1</v>
      </c>
      <c r="E202" s="45" t="s">
        <v>52</v>
      </c>
      <c r="F202" s="68">
        <v>44030</v>
      </c>
      <c r="G202" s="64">
        <v>0.25277777777777782</v>
      </c>
      <c r="H202" s="49"/>
      <c r="I202" s="72"/>
      <c r="J202" s="48"/>
      <c r="K202" s="73">
        <v>52.386111111111113</v>
      </c>
      <c r="L202" s="73">
        <v>3.0358333333333332</v>
      </c>
      <c r="M202" s="52"/>
      <c r="N202" s="52"/>
      <c r="O202" s="52"/>
      <c r="P202" s="49" t="s">
        <v>34</v>
      </c>
      <c r="Q202" s="50"/>
      <c r="R202" s="49"/>
      <c r="S202" s="49"/>
      <c r="T202" s="49" t="s">
        <v>34</v>
      </c>
    </row>
    <row r="203" spans="1:20" x14ac:dyDescent="0.2">
      <c r="A203" s="45" t="s">
        <v>13</v>
      </c>
      <c r="B203" s="45">
        <v>2020</v>
      </c>
      <c r="C203" s="45" t="s">
        <v>491</v>
      </c>
      <c r="D203" s="45" t="s">
        <v>1</v>
      </c>
      <c r="E203" s="45" t="s">
        <v>52</v>
      </c>
      <c r="F203" s="68">
        <v>44030</v>
      </c>
      <c r="G203" s="64">
        <v>0.38124999999999998</v>
      </c>
      <c r="H203" s="49"/>
      <c r="I203" s="72"/>
      <c r="J203" s="48"/>
      <c r="K203" s="73">
        <v>52.25</v>
      </c>
      <c r="L203" s="73">
        <v>4.333333333333333</v>
      </c>
      <c r="M203" s="52">
        <v>12</v>
      </c>
      <c r="N203" s="52">
        <v>0.2</v>
      </c>
      <c r="O203" s="52">
        <v>1.44</v>
      </c>
      <c r="P203" s="49" t="s">
        <v>33</v>
      </c>
      <c r="Q203" s="50"/>
      <c r="R203" s="49"/>
      <c r="S203" s="49" t="s">
        <v>492</v>
      </c>
      <c r="T203" s="49" t="s">
        <v>68</v>
      </c>
    </row>
    <row r="204" spans="1:20" x14ac:dyDescent="0.2">
      <c r="A204" s="45" t="s">
        <v>13</v>
      </c>
      <c r="B204" s="49">
        <v>2020</v>
      </c>
      <c r="C204" s="45" t="s">
        <v>493</v>
      </c>
      <c r="D204" s="45" t="s">
        <v>1</v>
      </c>
      <c r="E204" s="45" t="s">
        <v>1</v>
      </c>
      <c r="F204" s="68">
        <v>44034</v>
      </c>
      <c r="G204" s="64">
        <v>0.92361111111111116</v>
      </c>
      <c r="H204" s="49">
        <v>9</v>
      </c>
      <c r="I204" s="77">
        <v>218</v>
      </c>
      <c r="J204" s="48"/>
      <c r="K204" s="75">
        <v>54.5683333333333</v>
      </c>
      <c r="L204" s="75">
        <v>4.3516666666666701</v>
      </c>
      <c r="M204" s="52">
        <v>5.8</v>
      </c>
      <c r="N204" s="52">
        <v>1</v>
      </c>
      <c r="O204" s="52">
        <v>1.45</v>
      </c>
      <c r="P204" s="52" t="s">
        <v>34</v>
      </c>
      <c r="Q204" s="50"/>
      <c r="R204" s="49"/>
      <c r="S204" s="49"/>
      <c r="T204" s="50" t="s">
        <v>34</v>
      </c>
    </row>
    <row r="205" spans="1:20" x14ac:dyDescent="0.2">
      <c r="A205" s="45" t="s">
        <v>13</v>
      </c>
      <c r="B205" s="45">
        <v>2020</v>
      </c>
      <c r="C205" s="45" t="s">
        <v>494</v>
      </c>
      <c r="D205" s="45" t="s">
        <v>1</v>
      </c>
      <c r="E205" s="45" t="s">
        <v>52</v>
      </c>
      <c r="F205" s="68">
        <v>44036</v>
      </c>
      <c r="G205" s="64">
        <v>0.44722222222222219</v>
      </c>
      <c r="H205" s="49">
        <v>3.460207612456748</v>
      </c>
      <c r="I205" s="69">
        <v>260</v>
      </c>
      <c r="J205" s="48"/>
      <c r="K205" s="73">
        <v>54.688333333333333</v>
      </c>
      <c r="L205" s="73">
        <v>4.291666666666667</v>
      </c>
      <c r="M205" s="52">
        <v>3.7</v>
      </c>
      <c r="N205" s="52">
        <v>0.8</v>
      </c>
      <c r="O205" s="52">
        <v>1.1839999999999999</v>
      </c>
      <c r="P205" s="49" t="s">
        <v>33</v>
      </c>
      <c r="Q205" s="50"/>
      <c r="R205" s="49"/>
      <c r="S205" s="49" t="s">
        <v>598</v>
      </c>
      <c r="T205" s="49" t="s">
        <v>34</v>
      </c>
    </row>
    <row r="206" spans="1:20" x14ac:dyDescent="0.2">
      <c r="A206" s="45" t="s">
        <v>13</v>
      </c>
      <c r="B206" s="45">
        <v>2020</v>
      </c>
      <c r="C206" s="45" t="s">
        <v>495</v>
      </c>
      <c r="D206" s="45" t="s">
        <v>1</v>
      </c>
      <c r="E206" s="45" t="s">
        <v>52</v>
      </c>
      <c r="F206" s="68">
        <v>44038</v>
      </c>
      <c r="G206" s="64">
        <v>0.42430555555555549</v>
      </c>
      <c r="H206" s="49">
        <v>6.9204152249134951</v>
      </c>
      <c r="I206" s="69">
        <v>269</v>
      </c>
      <c r="J206" s="48"/>
      <c r="K206" s="73">
        <v>52.978611111111107</v>
      </c>
      <c r="L206" s="73">
        <v>3.4555555555555562</v>
      </c>
      <c r="M206" s="52">
        <v>7.7</v>
      </c>
      <c r="N206" s="52">
        <v>0.3</v>
      </c>
      <c r="O206" s="52"/>
      <c r="P206" s="49" t="s">
        <v>33</v>
      </c>
      <c r="Q206" s="50"/>
      <c r="R206" s="49"/>
      <c r="S206" s="49" t="s">
        <v>599</v>
      </c>
      <c r="T206" s="49" t="s">
        <v>34</v>
      </c>
    </row>
    <row r="207" spans="1:20" x14ac:dyDescent="0.2">
      <c r="A207" s="45" t="s">
        <v>13</v>
      </c>
      <c r="B207" s="45">
        <v>2020</v>
      </c>
      <c r="C207" s="45" t="s">
        <v>496</v>
      </c>
      <c r="D207" s="45" t="s">
        <v>1</v>
      </c>
      <c r="E207" s="45" t="s">
        <v>52</v>
      </c>
      <c r="F207" s="68">
        <v>44042</v>
      </c>
      <c r="G207" s="64">
        <v>0.47916666666666669</v>
      </c>
      <c r="H207" s="49">
        <v>5.1903114186851216</v>
      </c>
      <c r="I207" s="71">
        <v>221</v>
      </c>
      <c r="J207" s="48"/>
      <c r="K207" s="73">
        <v>53.650555555555563</v>
      </c>
      <c r="L207" s="73">
        <v>3.650555555555556</v>
      </c>
      <c r="M207" s="52">
        <v>1.6</v>
      </c>
      <c r="N207" s="52">
        <v>0.4</v>
      </c>
      <c r="O207" s="52">
        <v>0.38400000000000012</v>
      </c>
      <c r="P207" s="49" t="s">
        <v>33</v>
      </c>
      <c r="Q207" s="50"/>
      <c r="R207" s="49"/>
      <c r="S207" s="49" t="s">
        <v>598</v>
      </c>
      <c r="T207" s="49" t="s">
        <v>57</v>
      </c>
    </row>
    <row r="208" spans="1:20" x14ac:dyDescent="0.2">
      <c r="A208" s="45" t="s">
        <v>13</v>
      </c>
      <c r="B208" s="45">
        <v>2020</v>
      </c>
      <c r="C208" s="45" t="s">
        <v>497</v>
      </c>
      <c r="D208" s="45" t="s">
        <v>1</v>
      </c>
      <c r="E208" s="45" t="s">
        <v>52</v>
      </c>
      <c r="F208" s="68">
        <v>44043</v>
      </c>
      <c r="G208" s="64">
        <v>0.58750000000000002</v>
      </c>
      <c r="H208" s="49">
        <v>5.1903114186851216</v>
      </c>
      <c r="I208" s="71">
        <v>147</v>
      </c>
      <c r="J208" s="48"/>
      <c r="K208" s="73">
        <v>53.06444444444444</v>
      </c>
      <c r="L208" s="73">
        <v>3.3066666666666671</v>
      </c>
      <c r="M208" s="52">
        <v>2</v>
      </c>
      <c r="N208" s="52">
        <v>1.7</v>
      </c>
      <c r="O208" s="52">
        <v>3.06</v>
      </c>
      <c r="P208" s="49" t="s">
        <v>33</v>
      </c>
      <c r="Q208" s="50"/>
      <c r="R208" s="49"/>
      <c r="S208" s="49" t="s">
        <v>498</v>
      </c>
      <c r="T208" s="49" t="s">
        <v>57</v>
      </c>
    </row>
    <row r="209" spans="1:20" x14ac:dyDescent="0.2">
      <c r="A209" s="45" t="s">
        <v>13</v>
      </c>
      <c r="B209" s="45">
        <v>2020</v>
      </c>
      <c r="C209" s="45" t="s">
        <v>499</v>
      </c>
      <c r="D209" s="45" t="s">
        <v>1</v>
      </c>
      <c r="E209" s="45" t="s">
        <v>52</v>
      </c>
      <c r="F209" s="68">
        <v>44043</v>
      </c>
      <c r="G209" s="64">
        <v>0.60833333333333328</v>
      </c>
      <c r="H209" s="49">
        <v>5.1903114186851216</v>
      </c>
      <c r="I209" s="71">
        <v>133</v>
      </c>
      <c r="J209" s="48"/>
      <c r="K209" s="73">
        <v>52.634166666666673</v>
      </c>
      <c r="L209" s="73">
        <v>3.739444444444445</v>
      </c>
      <c r="M209" s="52"/>
      <c r="N209" s="52"/>
      <c r="O209" s="52"/>
      <c r="P209" s="49" t="s">
        <v>34</v>
      </c>
      <c r="Q209" s="50"/>
      <c r="R209" s="49"/>
      <c r="S209" s="49"/>
      <c r="T209" s="49" t="s">
        <v>34</v>
      </c>
    </row>
    <row r="210" spans="1:20" x14ac:dyDescent="0.2">
      <c r="A210" s="45" t="s">
        <v>13</v>
      </c>
      <c r="B210" s="45">
        <v>2020</v>
      </c>
      <c r="C210" s="45" t="s">
        <v>500</v>
      </c>
      <c r="D210" s="45" t="s">
        <v>1</v>
      </c>
      <c r="E210" s="45" t="s">
        <v>52</v>
      </c>
      <c r="F210" s="68">
        <v>44044</v>
      </c>
      <c r="G210" s="64">
        <v>0.42222222222222222</v>
      </c>
      <c r="H210" s="49">
        <v>3.460207612456748</v>
      </c>
      <c r="I210" s="69">
        <v>260</v>
      </c>
      <c r="J210" s="48"/>
      <c r="K210" s="73">
        <v>51.928333333333327</v>
      </c>
      <c r="L210" s="73">
        <v>3.5966666666666671</v>
      </c>
      <c r="M210" s="52">
        <v>5.3</v>
      </c>
      <c r="N210" s="52">
        <v>0.5</v>
      </c>
      <c r="O210" s="52">
        <v>1.06</v>
      </c>
      <c r="P210" s="49" t="s">
        <v>33</v>
      </c>
      <c r="Q210" s="50"/>
      <c r="R210" s="49"/>
      <c r="S210" s="49" t="s">
        <v>419</v>
      </c>
      <c r="T210" s="49" t="s">
        <v>57</v>
      </c>
    </row>
    <row r="211" spans="1:20" x14ac:dyDescent="0.2">
      <c r="A211" s="45" t="s">
        <v>13</v>
      </c>
      <c r="B211" s="45">
        <v>2020</v>
      </c>
      <c r="C211" s="45" t="s">
        <v>501</v>
      </c>
      <c r="D211" s="45" t="s">
        <v>1</v>
      </c>
      <c r="E211" s="45" t="s">
        <v>52</v>
      </c>
      <c r="F211" s="68">
        <v>44047</v>
      </c>
      <c r="G211" s="64">
        <v>0.34375</v>
      </c>
      <c r="H211" s="49">
        <v>3.460207612456748</v>
      </c>
      <c r="I211" s="69">
        <v>259</v>
      </c>
      <c r="J211" s="48"/>
      <c r="K211" s="73">
        <v>51.616666666666667</v>
      </c>
      <c r="L211" s="73">
        <v>3.1166666666666671</v>
      </c>
      <c r="M211" s="52">
        <v>10</v>
      </c>
      <c r="N211" s="52">
        <v>10</v>
      </c>
      <c r="O211" s="52">
        <v>1</v>
      </c>
      <c r="P211" s="49" t="s">
        <v>33</v>
      </c>
      <c r="Q211" s="50"/>
      <c r="R211" s="49"/>
      <c r="S211" s="49" t="s">
        <v>34</v>
      </c>
      <c r="T211" s="49" t="s">
        <v>68</v>
      </c>
    </row>
    <row r="212" spans="1:20" x14ac:dyDescent="0.2">
      <c r="A212" s="45" t="s">
        <v>13</v>
      </c>
      <c r="B212" s="45">
        <v>2020</v>
      </c>
      <c r="C212" s="45" t="s">
        <v>502</v>
      </c>
      <c r="D212" s="45" t="s">
        <v>1</v>
      </c>
      <c r="E212" s="45" t="s">
        <v>52</v>
      </c>
      <c r="F212" s="68">
        <v>44047</v>
      </c>
      <c r="G212" s="64">
        <v>0.35138888888888892</v>
      </c>
      <c r="H212" s="49">
        <v>3.460207612456748</v>
      </c>
      <c r="I212" s="69">
        <v>127</v>
      </c>
      <c r="J212" s="48"/>
      <c r="K212" s="73">
        <v>51.9</v>
      </c>
      <c r="L212" s="73">
        <v>2.8</v>
      </c>
      <c r="M212" s="52">
        <v>10</v>
      </c>
      <c r="N212" s="52">
        <v>0.01</v>
      </c>
      <c r="O212" s="52">
        <v>0.1</v>
      </c>
      <c r="P212" s="49" t="s">
        <v>33</v>
      </c>
      <c r="Q212" s="50"/>
      <c r="R212" s="49"/>
      <c r="S212" s="49" t="s">
        <v>34</v>
      </c>
      <c r="T212" s="49" t="s">
        <v>68</v>
      </c>
    </row>
    <row r="213" spans="1:20" x14ac:dyDescent="0.2">
      <c r="A213" s="45" t="s">
        <v>13</v>
      </c>
      <c r="B213" s="45">
        <v>2020</v>
      </c>
      <c r="C213" s="45" t="s">
        <v>503</v>
      </c>
      <c r="D213" s="45" t="s">
        <v>1</v>
      </c>
      <c r="E213" s="45" t="s">
        <v>52</v>
      </c>
      <c r="F213" s="68">
        <v>44047</v>
      </c>
      <c r="G213" s="64">
        <v>0.39444444444444438</v>
      </c>
      <c r="H213" s="49">
        <v>5.1903114186851216</v>
      </c>
      <c r="I213" s="69">
        <v>159</v>
      </c>
      <c r="J213" s="48"/>
      <c r="K213" s="73">
        <v>53.698055555555563</v>
      </c>
      <c r="L213" s="73">
        <v>3.8786111111111108</v>
      </c>
      <c r="M213" s="52">
        <v>0.5</v>
      </c>
      <c r="N213" s="52">
        <v>0.2</v>
      </c>
      <c r="O213" s="52">
        <v>7.5000000000000011E-2</v>
      </c>
      <c r="P213" s="49" t="s">
        <v>33</v>
      </c>
      <c r="Q213" s="50"/>
      <c r="R213" s="49"/>
      <c r="S213" s="49" t="s">
        <v>34</v>
      </c>
      <c r="T213" s="49" t="s">
        <v>34</v>
      </c>
    </row>
    <row r="214" spans="1:20" x14ac:dyDescent="0.2">
      <c r="A214" s="45" t="s">
        <v>13</v>
      </c>
      <c r="B214" s="45">
        <v>2020</v>
      </c>
      <c r="C214" s="45" t="s">
        <v>504</v>
      </c>
      <c r="D214" s="45" t="s">
        <v>1</v>
      </c>
      <c r="E214" s="45" t="s">
        <v>52</v>
      </c>
      <c r="F214" s="68">
        <v>44047</v>
      </c>
      <c r="G214" s="64">
        <v>0.39652777777777781</v>
      </c>
      <c r="H214" s="49">
        <v>5.1903114186851216</v>
      </c>
      <c r="I214" s="69">
        <v>165</v>
      </c>
      <c r="J214" s="48"/>
      <c r="K214" s="73">
        <v>53.823888888888902</v>
      </c>
      <c r="L214" s="73">
        <v>4.0886111111111108</v>
      </c>
      <c r="M214" s="52">
        <v>1.7</v>
      </c>
      <c r="N214" s="52">
        <v>0.3</v>
      </c>
      <c r="O214" s="52">
        <v>0.38250000000000001</v>
      </c>
      <c r="P214" s="49" t="s">
        <v>33</v>
      </c>
      <c r="Q214" s="50"/>
      <c r="R214" s="49"/>
      <c r="S214" s="49" t="s">
        <v>34</v>
      </c>
      <c r="T214" s="49" t="s">
        <v>34</v>
      </c>
    </row>
    <row r="215" spans="1:20" x14ac:dyDescent="0.2">
      <c r="A215" s="45" t="s">
        <v>13</v>
      </c>
      <c r="B215" s="45">
        <v>2020</v>
      </c>
      <c r="C215" s="45" t="s">
        <v>505</v>
      </c>
      <c r="D215" s="45" t="s">
        <v>1</v>
      </c>
      <c r="E215" s="45" t="s">
        <v>52</v>
      </c>
      <c r="F215" s="68">
        <v>44047</v>
      </c>
      <c r="G215" s="64">
        <v>0.46319444444444452</v>
      </c>
      <c r="H215" s="49">
        <v>3.460207612456748</v>
      </c>
      <c r="I215" s="69">
        <v>203</v>
      </c>
      <c r="J215" s="48"/>
      <c r="K215" s="73">
        <v>52.533333333333331</v>
      </c>
      <c r="L215" s="73">
        <v>4.4333333333333336</v>
      </c>
      <c r="M215" s="52">
        <v>10</v>
      </c>
      <c r="N215" s="52">
        <v>10</v>
      </c>
      <c r="O215" s="52">
        <v>1</v>
      </c>
      <c r="P215" s="49" t="s">
        <v>33</v>
      </c>
      <c r="Q215" s="50"/>
      <c r="R215" s="49"/>
      <c r="S215" s="49" t="s">
        <v>34</v>
      </c>
      <c r="T215" s="49" t="s">
        <v>68</v>
      </c>
    </row>
    <row r="216" spans="1:20" x14ac:dyDescent="0.2">
      <c r="A216" s="45" t="s">
        <v>13</v>
      </c>
      <c r="B216" s="45">
        <v>2020</v>
      </c>
      <c r="C216" s="45" t="s">
        <v>506</v>
      </c>
      <c r="D216" s="45" t="s">
        <v>1</v>
      </c>
      <c r="E216" s="45" t="s">
        <v>52</v>
      </c>
      <c r="F216" s="68">
        <v>44047</v>
      </c>
      <c r="G216" s="64">
        <v>0.72569444444444442</v>
      </c>
      <c r="H216" s="49">
        <v>5.1903114186851216</v>
      </c>
      <c r="I216" s="69">
        <v>216</v>
      </c>
      <c r="J216" s="48"/>
      <c r="K216" s="73">
        <v>53.919444444444437</v>
      </c>
      <c r="L216" s="73">
        <v>6.06</v>
      </c>
      <c r="M216" s="52">
        <v>0.4</v>
      </c>
      <c r="N216" s="52">
        <v>0.2</v>
      </c>
      <c r="O216" s="52">
        <v>4.0000000000000008E-2</v>
      </c>
      <c r="P216" s="49" t="s">
        <v>34</v>
      </c>
      <c r="Q216" s="50"/>
      <c r="R216" s="49"/>
      <c r="S216" s="49"/>
      <c r="T216" s="49" t="s">
        <v>34</v>
      </c>
    </row>
    <row r="217" spans="1:20" x14ac:dyDescent="0.2">
      <c r="A217" s="45" t="s">
        <v>13</v>
      </c>
      <c r="B217" s="45">
        <v>2020</v>
      </c>
      <c r="C217" s="45" t="s">
        <v>507</v>
      </c>
      <c r="D217" s="45" t="s">
        <v>1</v>
      </c>
      <c r="E217" s="45" t="s">
        <v>52</v>
      </c>
      <c r="F217" s="68">
        <v>44047</v>
      </c>
      <c r="G217" s="64">
        <v>0.8305555555555556</v>
      </c>
      <c r="H217" s="49">
        <v>10</v>
      </c>
      <c r="I217" s="77">
        <v>216</v>
      </c>
      <c r="J217" s="48"/>
      <c r="K217" s="75">
        <v>53.918333333333301</v>
      </c>
      <c r="L217" s="75">
        <v>6.0266666666666699</v>
      </c>
      <c r="M217" s="52">
        <v>0.4</v>
      </c>
      <c r="N217" s="52">
        <v>0.2</v>
      </c>
      <c r="O217" s="52">
        <v>4.0000000000000008E-2</v>
      </c>
      <c r="P217" s="52" t="s">
        <v>34</v>
      </c>
      <c r="Q217" s="50"/>
      <c r="R217" s="49"/>
      <c r="S217" s="49"/>
      <c r="T217" s="50" t="s">
        <v>34</v>
      </c>
    </row>
    <row r="218" spans="1:20" x14ac:dyDescent="0.2">
      <c r="A218" s="45" t="s">
        <v>13</v>
      </c>
      <c r="B218" s="45">
        <v>2020</v>
      </c>
      <c r="C218" s="45" t="s">
        <v>508</v>
      </c>
      <c r="D218" s="45" t="s">
        <v>1</v>
      </c>
      <c r="E218" s="45" t="s">
        <v>52</v>
      </c>
      <c r="F218" s="68">
        <v>44049</v>
      </c>
      <c r="G218" s="64">
        <v>0.55555555555555558</v>
      </c>
      <c r="H218" s="49">
        <v>3.460207612456748</v>
      </c>
      <c r="I218" s="72">
        <v>249</v>
      </c>
      <c r="J218" s="48"/>
      <c r="K218" s="73">
        <v>54.346111111111107</v>
      </c>
      <c r="L218" s="73">
        <v>5.5274999999999999</v>
      </c>
      <c r="M218" s="52">
        <v>0.8</v>
      </c>
      <c r="N218" s="52">
        <v>0.01</v>
      </c>
      <c r="O218" s="52">
        <v>7.2000000000000007E-3</v>
      </c>
      <c r="P218" s="49" t="s">
        <v>33</v>
      </c>
      <c r="Q218" s="50"/>
      <c r="R218" s="49"/>
      <c r="S218" s="49" t="s">
        <v>203</v>
      </c>
      <c r="T218" s="49" t="s">
        <v>34</v>
      </c>
    </row>
    <row r="219" spans="1:20" x14ac:dyDescent="0.2">
      <c r="A219" s="45" t="s">
        <v>13</v>
      </c>
      <c r="B219" s="45">
        <v>2020</v>
      </c>
      <c r="C219" s="45" t="s">
        <v>509</v>
      </c>
      <c r="D219" s="45" t="s">
        <v>1</v>
      </c>
      <c r="E219" s="45" t="s">
        <v>52</v>
      </c>
      <c r="F219" s="68">
        <v>44054</v>
      </c>
      <c r="G219" s="64">
        <v>0.3527777777777778</v>
      </c>
      <c r="H219" s="49">
        <v>5.1903114186851216</v>
      </c>
      <c r="I219" s="72">
        <v>107</v>
      </c>
      <c r="J219" s="48"/>
      <c r="K219" s="73">
        <v>52.728333333333332</v>
      </c>
      <c r="L219" s="73">
        <v>2.6733333333333329</v>
      </c>
      <c r="M219" s="52">
        <v>23.6</v>
      </c>
      <c r="N219" s="52">
        <v>0.1</v>
      </c>
      <c r="O219" s="52">
        <v>1.8879999999999999</v>
      </c>
      <c r="P219" s="49" t="s">
        <v>33</v>
      </c>
      <c r="Q219" s="50"/>
      <c r="R219" s="49"/>
      <c r="S219" s="49" t="s">
        <v>598</v>
      </c>
      <c r="T219" s="49" t="s">
        <v>57</v>
      </c>
    </row>
    <row r="220" spans="1:20" x14ac:dyDescent="0.2">
      <c r="A220" s="45" t="s">
        <v>13</v>
      </c>
      <c r="B220" s="45">
        <v>2020</v>
      </c>
      <c r="C220" s="45" t="s">
        <v>510</v>
      </c>
      <c r="D220" s="45" t="s">
        <v>1</v>
      </c>
      <c r="E220" s="45" t="s">
        <v>52</v>
      </c>
      <c r="F220" s="68">
        <v>44057</v>
      </c>
      <c r="G220" s="64">
        <v>0.62152777777777779</v>
      </c>
      <c r="H220" s="49">
        <v>5.1903114186851216</v>
      </c>
      <c r="I220" s="72">
        <v>124</v>
      </c>
      <c r="J220" s="48"/>
      <c r="K220" s="73">
        <v>54</v>
      </c>
      <c r="L220" s="73">
        <v>6.0666666666666664</v>
      </c>
      <c r="M220" s="52">
        <v>20</v>
      </c>
      <c r="N220" s="52">
        <v>2</v>
      </c>
      <c r="O220" s="52">
        <v>4</v>
      </c>
      <c r="P220" s="49" t="s">
        <v>33</v>
      </c>
      <c r="Q220" s="50"/>
      <c r="R220" s="49"/>
      <c r="S220" s="49" t="s">
        <v>34</v>
      </c>
      <c r="T220" s="49" t="s">
        <v>68</v>
      </c>
    </row>
    <row r="221" spans="1:20" x14ac:dyDescent="0.2">
      <c r="A221" s="45" t="s">
        <v>13</v>
      </c>
      <c r="B221" s="45">
        <v>2020</v>
      </c>
      <c r="C221" s="45" t="s">
        <v>511</v>
      </c>
      <c r="D221" s="45" t="s">
        <v>1</v>
      </c>
      <c r="E221" s="45" t="s">
        <v>52</v>
      </c>
      <c r="F221" s="68">
        <v>44059</v>
      </c>
      <c r="G221" s="64">
        <v>0.5493055555555556</v>
      </c>
      <c r="H221" s="49">
        <v>5.1903114186851216</v>
      </c>
      <c r="I221" s="72">
        <v>84</v>
      </c>
      <c r="J221" s="48"/>
      <c r="K221" s="73">
        <v>51.976666666666667</v>
      </c>
      <c r="L221" s="73">
        <v>2.7949999999999999</v>
      </c>
      <c r="M221" s="52">
        <v>6.1</v>
      </c>
      <c r="N221" s="52">
        <v>2</v>
      </c>
      <c r="O221" s="52">
        <v>4.88</v>
      </c>
      <c r="P221" s="49" t="s">
        <v>33</v>
      </c>
      <c r="Q221" s="50"/>
      <c r="R221" s="49"/>
      <c r="S221" s="49" t="s">
        <v>594</v>
      </c>
      <c r="T221" s="49" t="s">
        <v>34</v>
      </c>
    </row>
    <row r="222" spans="1:20" x14ac:dyDescent="0.2">
      <c r="A222" s="45" t="s">
        <v>13</v>
      </c>
      <c r="B222" s="49">
        <v>2020</v>
      </c>
      <c r="C222" s="45" t="s">
        <v>512</v>
      </c>
      <c r="D222" s="45" t="s">
        <v>1</v>
      </c>
      <c r="E222" s="45" t="s">
        <v>1</v>
      </c>
      <c r="F222" s="68">
        <v>44059</v>
      </c>
      <c r="G222" s="64">
        <v>0.83680555555555558</v>
      </c>
      <c r="H222" s="49">
        <v>10</v>
      </c>
      <c r="I222" s="77">
        <v>91</v>
      </c>
      <c r="J222" s="48"/>
      <c r="K222" s="75">
        <v>54.4316666666667</v>
      </c>
      <c r="L222" s="75">
        <v>4.585</v>
      </c>
      <c r="M222" s="52">
        <v>1.4</v>
      </c>
      <c r="N222" s="52">
        <v>0.5</v>
      </c>
      <c r="O222" s="52">
        <v>0.35</v>
      </c>
      <c r="P222" s="52" t="s">
        <v>33</v>
      </c>
      <c r="Q222" s="50"/>
      <c r="R222" s="49"/>
      <c r="S222" s="49" t="s">
        <v>203</v>
      </c>
      <c r="T222" s="50" t="s">
        <v>34</v>
      </c>
    </row>
    <row r="223" spans="1:20" x14ac:dyDescent="0.2">
      <c r="A223" s="45" t="s">
        <v>13</v>
      </c>
      <c r="B223" s="49">
        <v>2020</v>
      </c>
      <c r="C223" s="45" t="s">
        <v>513</v>
      </c>
      <c r="D223" s="45" t="s">
        <v>1</v>
      </c>
      <c r="E223" s="45" t="s">
        <v>52</v>
      </c>
      <c r="F223" s="68">
        <v>44061</v>
      </c>
      <c r="G223" s="64">
        <v>0.34027777777777779</v>
      </c>
      <c r="H223" s="49">
        <v>3</v>
      </c>
      <c r="I223" s="77">
        <v>200</v>
      </c>
      <c r="J223" s="48"/>
      <c r="K223" s="75">
        <v>54.6533333333333</v>
      </c>
      <c r="L223" s="75">
        <v>4.5516666666666703</v>
      </c>
      <c r="M223" s="52">
        <v>14.3</v>
      </c>
      <c r="N223" s="52">
        <v>0.4</v>
      </c>
      <c r="O223" s="52">
        <v>1.1439999999999999</v>
      </c>
      <c r="P223" s="52" t="s">
        <v>33</v>
      </c>
      <c r="Q223" s="50"/>
      <c r="R223" s="49"/>
      <c r="S223" s="49" t="s">
        <v>203</v>
      </c>
      <c r="T223" s="50" t="s">
        <v>34</v>
      </c>
    </row>
    <row r="224" spans="1:20" x14ac:dyDescent="0.2">
      <c r="A224" s="45" t="s">
        <v>13</v>
      </c>
      <c r="B224" s="49">
        <v>2020</v>
      </c>
      <c r="C224" s="45" t="s">
        <v>514</v>
      </c>
      <c r="D224" s="45" t="s">
        <v>1</v>
      </c>
      <c r="E224" s="45" t="s">
        <v>52</v>
      </c>
      <c r="F224" s="68">
        <v>44061</v>
      </c>
      <c r="G224" s="64">
        <v>0.35069444444444442</v>
      </c>
      <c r="H224" s="49">
        <v>3</v>
      </c>
      <c r="I224" s="74">
        <v>200</v>
      </c>
      <c r="J224" s="48"/>
      <c r="K224" s="75">
        <v>54.3183333333333</v>
      </c>
      <c r="L224" s="75">
        <v>4.5533333333333301</v>
      </c>
      <c r="M224" s="52">
        <v>4.2</v>
      </c>
      <c r="N224" s="52">
        <v>0.5</v>
      </c>
      <c r="O224" s="52">
        <v>1.47</v>
      </c>
      <c r="P224" s="52" t="s">
        <v>33</v>
      </c>
      <c r="Q224" s="50"/>
      <c r="R224" s="49"/>
      <c r="S224" s="49" t="s">
        <v>203</v>
      </c>
      <c r="T224" s="50" t="s">
        <v>34</v>
      </c>
    </row>
    <row r="225" spans="1:20" x14ac:dyDescent="0.2">
      <c r="A225" s="45" t="s">
        <v>13</v>
      </c>
      <c r="B225" s="45">
        <v>2020</v>
      </c>
      <c r="C225" s="45" t="s">
        <v>515</v>
      </c>
      <c r="D225" s="45" t="s">
        <v>1</v>
      </c>
      <c r="E225" s="45" t="s">
        <v>52</v>
      </c>
      <c r="F225" s="68">
        <v>44061</v>
      </c>
      <c r="G225" s="64">
        <v>0.36736111111111108</v>
      </c>
      <c r="H225" s="49">
        <v>3.460207612456748</v>
      </c>
      <c r="I225" s="71">
        <v>184</v>
      </c>
      <c r="J225" s="48"/>
      <c r="K225" s="73">
        <v>53.849166666666669</v>
      </c>
      <c r="L225" s="73">
        <v>3.998333333333334</v>
      </c>
      <c r="M225" s="52">
        <v>13.5</v>
      </c>
      <c r="N225" s="52">
        <v>0.4</v>
      </c>
      <c r="O225" s="52">
        <v>1.08</v>
      </c>
      <c r="P225" s="49" t="s">
        <v>33</v>
      </c>
      <c r="Q225" s="50"/>
      <c r="R225" s="49"/>
      <c r="S225" s="49" t="s">
        <v>598</v>
      </c>
      <c r="T225" s="49" t="s">
        <v>34</v>
      </c>
    </row>
    <row r="226" spans="1:20" x14ac:dyDescent="0.2">
      <c r="A226" s="45" t="s">
        <v>13</v>
      </c>
      <c r="B226" s="45">
        <v>2020</v>
      </c>
      <c r="C226" s="45" t="s">
        <v>516</v>
      </c>
      <c r="D226" s="45" t="s">
        <v>1</v>
      </c>
      <c r="E226" s="45" t="s">
        <v>52</v>
      </c>
      <c r="F226" s="68">
        <v>44062</v>
      </c>
      <c r="G226" s="64">
        <v>0.53125</v>
      </c>
      <c r="H226" s="49">
        <v>1.730103806228374</v>
      </c>
      <c r="I226" s="72">
        <v>200</v>
      </c>
      <c r="J226" s="48"/>
      <c r="K226" s="73">
        <v>53.994999999999997</v>
      </c>
      <c r="L226" s="73">
        <v>3.7283333333333331</v>
      </c>
      <c r="M226" s="52">
        <v>0.5</v>
      </c>
      <c r="N226" s="52">
        <v>0.1</v>
      </c>
      <c r="O226" s="52">
        <v>0.01</v>
      </c>
      <c r="P226" s="49" t="s">
        <v>33</v>
      </c>
      <c r="Q226" s="50"/>
      <c r="R226" s="49"/>
      <c r="S226" s="49" t="s">
        <v>203</v>
      </c>
      <c r="T226" s="49" t="s">
        <v>34</v>
      </c>
    </row>
    <row r="227" spans="1:20" x14ac:dyDescent="0.2">
      <c r="A227" s="45" t="s">
        <v>13</v>
      </c>
      <c r="B227" s="45">
        <v>2020</v>
      </c>
      <c r="C227" s="45" t="s">
        <v>517</v>
      </c>
      <c r="D227" s="45" t="s">
        <v>1</v>
      </c>
      <c r="E227" s="45" t="s">
        <v>52</v>
      </c>
      <c r="F227" s="68">
        <v>44062</v>
      </c>
      <c r="G227" s="64">
        <v>0.53194444444444444</v>
      </c>
      <c r="H227" s="49">
        <v>1.730103806228374</v>
      </c>
      <c r="I227" s="76">
        <v>200</v>
      </c>
      <c r="J227" s="48"/>
      <c r="K227" s="73">
        <v>54.006666666666668</v>
      </c>
      <c r="L227" s="73">
        <v>3.7183333333333328</v>
      </c>
      <c r="M227" s="52">
        <v>0.8</v>
      </c>
      <c r="N227" s="52">
        <v>0.1</v>
      </c>
      <c r="O227" s="52"/>
      <c r="P227" s="49" t="s">
        <v>33</v>
      </c>
      <c r="Q227" s="50"/>
      <c r="R227" s="49"/>
      <c r="S227" s="49" t="s">
        <v>203</v>
      </c>
      <c r="T227" s="49" t="s">
        <v>34</v>
      </c>
    </row>
    <row r="228" spans="1:20" x14ac:dyDescent="0.2">
      <c r="A228" s="45" t="s">
        <v>13</v>
      </c>
      <c r="B228" s="45">
        <v>2020</v>
      </c>
      <c r="C228" s="45" t="s">
        <v>518</v>
      </c>
      <c r="D228" s="45" t="s">
        <v>1</v>
      </c>
      <c r="E228" s="45" t="s">
        <v>52</v>
      </c>
      <c r="F228" s="68">
        <v>44062</v>
      </c>
      <c r="G228" s="64">
        <v>0.53194444444444444</v>
      </c>
      <c r="H228" s="49">
        <v>1.730103806228374</v>
      </c>
      <c r="I228" s="76">
        <v>200</v>
      </c>
      <c r="J228" s="48"/>
      <c r="K228" s="73">
        <v>54.00333333333333</v>
      </c>
      <c r="L228" s="73">
        <v>3.4866666666666668</v>
      </c>
      <c r="M228" s="52">
        <v>1.1000000000000001</v>
      </c>
      <c r="N228" s="52">
        <v>0.5</v>
      </c>
      <c r="O228" s="52">
        <v>0.16500000000000001</v>
      </c>
      <c r="P228" s="49" t="s">
        <v>33</v>
      </c>
      <c r="Q228" s="50"/>
      <c r="R228" s="49"/>
      <c r="S228" s="49" t="s">
        <v>203</v>
      </c>
      <c r="T228" s="49" t="s">
        <v>34</v>
      </c>
    </row>
    <row r="229" spans="1:20" x14ac:dyDescent="0.2">
      <c r="A229" s="45" t="s">
        <v>13</v>
      </c>
      <c r="B229" s="45">
        <v>2020</v>
      </c>
      <c r="C229" s="45" t="s">
        <v>519</v>
      </c>
      <c r="D229" s="45" t="s">
        <v>1</v>
      </c>
      <c r="E229" s="45" t="s">
        <v>52</v>
      </c>
      <c r="F229" s="68">
        <v>44063</v>
      </c>
      <c r="G229" s="64">
        <v>0.47638888888888892</v>
      </c>
      <c r="H229" s="49">
        <v>3.460207612456748</v>
      </c>
      <c r="I229" s="72">
        <v>170</v>
      </c>
      <c r="J229" s="48"/>
      <c r="K229" s="73">
        <v>52.728055555555557</v>
      </c>
      <c r="L229" s="73">
        <v>4.1183333333333332</v>
      </c>
      <c r="M229" s="52">
        <v>15.1</v>
      </c>
      <c r="N229" s="52">
        <v>0.03</v>
      </c>
      <c r="O229" s="52">
        <v>0.3624</v>
      </c>
      <c r="P229" s="49" t="s">
        <v>520</v>
      </c>
      <c r="Q229" s="50"/>
      <c r="R229" s="49"/>
      <c r="S229" s="49" t="s">
        <v>521</v>
      </c>
      <c r="T229" s="49" t="s">
        <v>57</v>
      </c>
    </row>
    <row r="230" spans="1:20" x14ac:dyDescent="0.2">
      <c r="A230" s="45" t="s">
        <v>13</v>
      </c>
      <c r="B230" s="45">
        <v>2020</v>
      </c>
      <c r="C230" s="45" t="s">
        <v>522</v>
      </c>
      <c r="D230" s="45" t="s">
        <v>1</v>
      </c>
      <c r="E230" s="45" t="s">
        <v>52</v>
      </c>
      <c r="F230" s="68">
        <v>44066</v>
      </c>
      <c r="G230" s="64">
        <v>0.54722222222222228</v>
      </c>
      <c r="H230" s="49">
        <v>6.9204152249134951</v>
      </c>
      <c r="I230" s="72">
        <v>264</v>
      </c>
      <c r="J230" s="48"/>
      <c r="K230" s="73">
        <v>54.198333333333331</v>
      </c>
      <c r="L230" s="73">
        <v>4.3208333333333329</v>
      </c>
      <c r="M230" s="52">
        <v>0.5</v>
      </c>
      <c r="N230" s="52">
        <v>0.5</v>
      </c>
      <c r="O230" s="52">
        <v>0.2</v>
      </c>
      <c r="P230" s="49" t="s">
        <v>33</v>
      </c>
      <c r="Q230" s="45"/>
      <c r="R230" s="49"/>
      <c r="S230" s="49" t="s">
        <v>203</v>
      </c>
      <c r="T230" s="49" t="s">
        <v>34</v>
      </c>
    </row>
    <row r="231" spans="1:20" x14ac:dyDescent="0.2">
      <c r="A231" s="45" t="s">
        <v>13</v>
      </c>
      <c r="B231" s="45">
        <v>2020</v>
      </c>
      <c r="C231" s="45" t="s">
        <v>523</v>
      </c>
      <c r="D231" s="45" t="s">
        <v>1</v>
      </c>
      <c r="E231" s="45" t="s">
        <v>52</v>
      </c>
      <c r="F231" s="68">
        <v>44070</v>
      </c>
      <c r="G231" s="64">
        <v>0.44583333333333341</v>
      </c>
      <c r="H231" s="49">
        <v>3.460207612456748</v>
      </c>
      <c r="I231" s="72">
        <v>176</v>
      </c>
      <c r="J231" s="48"/>
      <c r="K231" s="73">
        <v>56.033333333333331</v>
      </c>
      <c r="L231" s="73">
        <v>4.05</v>
      </c>
      <c r="M231" s="52">
        <v>21.1</v>
      </c>
      <c r="N231" s="52">
        <v>2.9</v>
      </c>
      <c r="O231" s="52">
        <v>18.356999999999999</v>
      </c>
      <c r="P231" s="49" t="s">
        <v>34</v>
      </c>
      <c r="Q231" s="45"/>
      <c r="R231" s="49"/>
      <c r="S231" s="49"/>
      <c r="T231" s="49" t="s">
        <v>34</v>
      </c>
    </row>
    <row r="232" spans="1:20" x14ac:dyDescent="0.2">
      <c r="A232" s="45" t="s">
        <v>13</v>
      </c>
      <c r="B232" s="45">
        <v>2020</v>
      </c>
      <c r="C232" s="45" t="s">
        <v>524</v>
      </c>
      <c r="D232" s="45" t="s">
        <v>1</v>
      </c>
      <c r="E232" s="45" t="s">
        <v>52</v>
      </c>
      <c r="F232" s="68">
        <v>44070</v>
      </c>
      <c r="G232" s="64">
        <v>0.45277777777777778</v>
      </c>
      <c r="H232" s="49">
        <v>5.1903114186851216</v>
      </c>
      <c r="I232" s="72">
        <v>120</v>
      </c>
      <c r="J232" s="48"/>
      <c r="K232" s="73">
        <v>53.511666666666663</v>
      </c>
      <c r="L232" s="73">
        <v>3.75</v>
      </c>
      <c r="M232" s="52">
        <v>40.200000000000003</v>
      </c>
      <c r="N232" s="52">
        <v>0.7</v>
      </c>
      <c r="O232" s="52">
        <v>11.256</v>
      </c>
      <c r="P232" s="49" t="s">
        <v>34</v>
      </c>
      <c r="Q232" s="45"/>
      <c r="R232" s="49"/>
      <c r="S232" s="49"/>
      <c r="T232" s="49" t="s">
        <v>34</v>
      </c>
    </row>
    <row r="233" spans="1:20" x14ac:dyDescent="0.2">
      <c r="A233" s="45" t="s">
        <v>13</v>
      </c>
      <c r="B233" s="45">
        <v>2020</v>
      </c>
      <c r="C233" s="45" t="s">
        <v>525</v>
      </c>
      <c r="D233" s="45" t="s">
        <v>1</v>
      </c>
      <c r="E233" s="45" t="s">
        <v>52</v>
      </c>
      <c r="F233" s="68">
        <v>44071</v>
      </c>
      <c r="G233" s="64">
        <v>0.4861111111111111</v>
      </c>
      <c r="H233" s="49">
        <v>6.9204152249134951</v>
      </c>
      <c r="I233" s="76">
        <v>252</v>
      </c>
      <c r="J233" s="48"/>
      <c r="K233" s="73">
        <v>52.118333333333332</v>
      </c>
      <c r="L233" s="73">
        <v>3.26</v>
      </c>
      <c r="M233" s="52">
        <v>2.4</v>
      </c>
      <c r="N233" s="52">
        <v>1</v>
      </c>
      <c r="O233" s="52">
        <v>1.8</v>
      </c>
      <c r="P233" s="49" t="s">
        <v>34</v>
      </c>
      <c r="Q233" s="45"/>
      <c r="R233" s="49"/>
      <c r="S233" s="49"/>
      <c r="T233" s="49" t="s">
        <v>34</v>
      </c>
    </row>
    <row r="234" spans="1:20" x14ac:dyDescent="0.2">
      <c r="A234" s="45" t="s">
        <v>13</v>
      </c>
      <c r="B234" s="45">
        <v>2020</v>
      </c>
      <c r="C234" s="45" t="s">
        <v>526</v>
      </c>
      <c r="D234" s="45" t="s">
        <v>1</v>
      </c>
      <c r="E234" s="45" t="s">
        <v>1</v>
      </c>
      <c r="F234" s="68">
        <v>44075</v>
      </c>
      <c r="G234" s="64">
        <v>0.82013888888888886</v>
      </c>
      <c r="H234" s="49">
        <v>3.460207612456748</v>
      </c>
      <c r="I234" s="71">
        <v>100</v>
      </c>
      <c r="J234" s="48"/>
      <c r="K234" s="73">
        <v>52.283333333333331</v>
      </c>
      <c r="L234" s="73">
        <v>3.11</v>
      </c>
      <c r="M234" s="52">
        <v>19</v>
      </c>
      <c r="N234" s="52">
        <v>0.1</v>
      </c>
      <c r="O234" s="52">
        <v>1.1399999999999999</v>
      </c>
      <c r="P234" s="49" t="s">
        <v>33</v>
      </c>
      <c r="Q234" s="45"/>
      <c r="R234" s="49"/>
      <c r="S234" s="49" t="s">
        <v>594</v>
      </c>
      <c r="T234" s="49" t="s">
        <v>34</v>
      </c>
    </row>
    <row r="235" spans="1:20" x14ac:dyDescent="0.2">
      <c r="A235" s="45" t="s">
        <v>13</v>
      </c>
      <c r="B235" s="45">
        <v>2020</v>
      </c>
      <c r="C235" s="45" t="s">
        <v>527</v>
      </c>
      <c r="D235" s="45" t="s">
        <v>1</v>
      </c>
      <c r="E235" s="45" t="s">
        <v>52</v>
      </c>
      <c r="F235" s="68">
        <v>44076</v>
      </c>
      <c r="G235" s="64">
        <v>0.55277777777777781</v>
      </c>
      <c r="H235" s="49">
        <v>5.1903114186851216</v>
      </c>
      <c r="I235" s="71">
        <v>245</v>
      </c>
      <c r="J235" s="48"/>
      <c r="K235" s="73">
        <v>53.435000000000002</v>
      </c>
      <c r="L235" s="73">
        <v>3.6425000000000001</v>
      </c>
      <c r="M235" s="52">
        <v>1.7</v>
      </c>
      <c r="N235" s="52">
        <v>0.3</v>
      </c>
      <c r="O235" s="52">
        <v>0.255</v>
      </c>
      <c r="P235" s="49" t="s">
        <v>33</v>
      </c>
      <c r="Q235" s="45"/>
      <c r="R235" s="49"/>
      <c r="S235" s="49" t="s">
        <v>203</v>
      </c>
      <c r="T235" s="49" t="s">
        <v>34</v>
      </c>
    </row>
    <row r="236" spans="1:20" x14ac:dyDescent="0.2">
      <c r="A236" s="45" t="s">
        <v>13</v>
      </c>
      <c r="B236" s="45">
        <v>2020</v>
      </c>
      <c r="C236" s="45" t="s">
        <v>528</v>
      </c>
      <c r="D236" s="45" t="s">
        <v>1</v>
      </c>
      <c r="E236" s="45" t="s">
        <v>52</v>
      </c>
      <c r="F236" s="68">
        <v>44080</v>
      </c>
      <c r="G236" s="64">
        <v>0.39097222222222222</v>
      </c>
      <c r="H236" s="49">
        <v>5.1903114186851216</v>
      </c>
      <c r="I236" s="69">
        <v>13</v>
      </c>
      <c r="J236" s="48"/>
      <c r="K236" s="73">
        <v>54.879444444444452</v>
      </c>
      <c r="L236" s="73">
        <v>3.650555555555556</v>
      </c>
      <c r="M236" s="52">
        <v>8.1999999999999993</v>
      </c>
      <c r="N236" s="52">
        <v>1.2</v>
      </c>
      <c r="O236" s="52">
        <v>4.919999999999999</v>
      </c>
      <c r="P236" s="49" t="s">
        <v>34</v>
      </c>
      <c r="Q236" s="45"/>
      <c r="R236" s="49"/>
      <c r="S236" s="49"/>
      <c r="T236" s="49" t="s">
        <v>34</v>
      </c>
    </row>
    <row r="237" spans="1:20" x14ac:dyDescent="0.2">
      <c r="A237" s="45" t="s">
        <v>13</v>
      </c>
      <c r="B237" s="45">
        <v>2020</v>
      </c>
      <c r="C237" s="45" t="s">
        <v>529</v>
      </c>
      <c r="D237" s="45" t="s">
        <v>1</v>
      </c>
      <c r="E237" s="45" t="s">
        <v>52</v>
      </c>
      <c r="F237" s="68">
        <v>44080</v>
      </c>
      <c r="G237" s="64">
        <v>0.6</v>
      </c>
      <c r="H237" s="49">
        <v>6.9204152249134951</v>
      </c>
      <c r="I237" s="72">
        <v>278</v>
      </c>
      <c r="J237" s="48"/>
      <c r="K237" s="73">
        <v>53.185833333333328</v>
      </c>
      <c r="L237" s="73">
        <v>3.535277777777778</v>
      </c>
      <c r="M237" s="52">
        <v>2.1</v>
      </c>
      <c r="N237" s="52">
        <v>0.8</v>
      </c>
      <c r="O237" s="52">
        <v>1.3440000000000001</v>
      </c>
      <c r="P237" s="49" t="s">
        <v>33</v>
      </c>
      <c r="Q237" s="45"/>
      <c r="R237" s="49"/>
      <c r="S237" s="49" t="s">
        <v>34</v>
      </c>
      <c r="T237" s="49" t="s">
        <v>57</v>
      </c>
    </row>
    <row r="238" spans="1:20" x14ac:dyDescent="0.2">
      <c r="A238" s="45" t="s">
        <v>13</v>
      </c>
      <c r="B238" s="45">
        <v>2020</v>
      </c>
      <c r="C238" s="45" t="s">
        <v>530</v>
      </c>
      <c r="D238" s="45" t="s">
        <v>1</v>
      </c>
      <c r="E238" s="45" t="s">
        <v>52</v>
      </c>
      <c r="F238" s="68">
        <v>44080</v>
      </c>
      <c r="G238" s="64">
        <v>0.60138888888888886</v>
      </c>
      <c r="H238" s="49">
        <v>6.9204152249134951</v>
      </c>
      <c r="I238" s="72">
        <v>278</v>
      </c>
      <c r="J238" s="48"/>
      <c r="K238" s="73">
        <v>53.082777777777778</v>
      </c>
      <c r="L238" s="73">
        <v>3.4738888888888888</v>
      </c>
      <c r="M238" s="52">
        <v>1.2</v>
      </c>
      <c r="N238" s="52">
        <v>0.9</v>
      </c>
      <c r="O238" s="52">
        <v>0.8640000000000001</v>
      </c>
      <c r="P238" s="49" t="s">
        <v>33</v>
      </c>
      <c r="Q238" s="45"/>
      <c r="R238" s="49"/>
      <c r="S238" s="49" t="s">
        <v>34</v>
      </c>
      <c r="T238" s="49" t="s">
        <v>57</v>
      </c>
    </row>
    <row r="239" spans="1:20" x14ac:dyDescent="0.2">
      <c r="A239" s="45" t="s">
        <v>13</v>
      </c>
      <c r="B239" s="45">
        <v>2020</v>
      </c>
      <c r="C239" s="45" t="s">
        <v>531</v>
      </c>
      <c r="D239" s="45" t="s">
        <v>1</v>
      </c>
      <c r="E239" s="45" t="s">
        <v>52</v>
      </c>
      <c r="F239" s="68">
        <v>44080</v>
      </c>
      <c r="G239" s="64">
        <v>0.60555555555555551</v>
      </c>
      <c r="H239" s="49">
        <v>6.9204152249134951</v>
      </c>
      <c r="I239" s="69">
        <v>276</v>
      </c>
      <c r="J239" s="48"/>
      <c r="K239" s="73">
        <v>52.909444444444453</v>
      </c>
      <c r="L239" s="73">
        <v>3.3561111111111108</v>
      </c>
      <c r="M239" s="52">
        <v>1.3</v>
      </c>
      <c r="N239" s="52">
        <v>0.4</v>
      </c>
      <c r="O239" s="52">
        <v>0.41599999999999998</v>
      </c>
      <c r="P239" s="49" t="s">
        <v>33</v>
      </c>
      <c r="Q239" s="45"/>
      <c r="R239" s="49"/>
      <c r="S239" s="49" t="s">
        <v>34</v>
      </c>
      <c r="T239" s="49" t="s">
        <v>57</v>
      </c>
    </row>
    <row r="240" spans="1:20" x14ac:dyDescent="0.2">
      <c r="A240" s="45" t="s">
        <v>13</v>
      </c>
      <c r="B240" s="45">
        <v>2020</v>
      </c>
      <c r="C240" s="45" t="s">
        <v>532</v>
      </c>
      <c r="D240" s="45" t="s">
        <v>1</v>
      </c>
      <c r="E240" s="45" t="s">
        <v>52</v>
      </c>
      <c r="F240" s="68">
        <v>44080</v>
      </c>
      <c r="G240" s="64">
        <v>0.6069444444444444</v>
      </c>
      <c r="H240" s="49">
        <v>6.9204152249134951</v>
      </c>
      <c r="I240" s="71">
        <v>285</v>
      </c>
      <c r="J240" s="48"/>
      <c r="K240" s="73">
        <v>52.81666666666667</v>
      </c>
      <c r="L240" s="73">
        <v>3.3177777777777782</v>
      </c>
      <c r="M240" s="52">
        <v>1.8</v>
      </c>
      <c r="N240" s="52">
        <v>0.6</v>
      </c>
      <c r="O240" s="52">
        <v>0.8640000000000001</v>
      </c>
      <c r="P240" s="49" t="s">
        <v>33</v>
      </c>
      <c r="Q240" s="45"/>
      <c r="R240" s="49"/>
      <c r="S240" s="49" t="s">
        <v>34</v>
      </c>
      <c r="T240" s="49" t="s">
        <v>57</v>
      </c>
    </row>
    <row r="241" spans="1:20" x14ac:dyDescent="0.2">
      <c r="A241" s="45" t="s">
        <v>13</v>
      </c>
      <c r="B241" s="49">
        <v>2020</v>
      </c>
      <c r="C241" s="45" t="s">
        <v>533</v>
      </c>
      <c r="D241" s="45" t="s">
        <v>1</v>
      </c>
      <c r="E241" s="45" t="s">
        <v>52</v>
      </c>
      <c r="F241" s="68">
        <v>44083</v>
      </c>
      <c r="G241" s="64">
        <v>0.81597222222222221</v>
      </c>
      <c r="H241" s="49">
        <v>11</v>
      </c>
      <c r="I241" s="74">
        <v>298</v>
      </c>
      <c r="J241" s="48"/>
      <c r="K241" s="75">
        <v>54.005000000000003</v>
      </c>
      <c r="L241" s="75">
        <v>5.04</v>
      </c>
      <c r="M241" s="52">
        <v>0.6</v>
      </c>
      <c r="N241" s="52">
        <v>0.3</v>
      </c>
      <c r="O241" s="52">
        <v>0.14399999999999999</v>
      </c>
      <c r="P241" s="52" t="s">
        <v>33</v>
      </c>
      <c r="Q241" s="50"/>
      <c r="R241" s="49"/>
      <c r="S241" s="49" t="s">
        <v>203</v>
      </c>
      <c r="T241" s="50" t="s">
        <v>34</v>
      </c>
    </row>
    <row r="242" spans="1:20" x14ac:dyDescent="0.2">
      <c r="A242" s="45" t="s">
        <v>13</v>
      </c>
      <c r="B242" s="45">
        <v>2020</v>
      </c>
      <c r="C242" s="45" t="s">
        <v>534</v>
      </c>
      <c r="D242" s="45" t="s">
        <v>1</v>
      </c>
      <c r="E242" s="45" t="s">
        <v>52</v>
      </c>
      <c r="F242" s="68">
        <v>44086</v>
      </c>
      <c r="G242" s="64">
        <v>0.59097222222222223</v>
      </c>
      <c r="H242" s="49">
        <v>3.460207612456748</v>
      </c>
      <c r="I242" s="71">
        <v>271</v>
      </c>
      <c r="J242" s="48"/>
      <c r="K242" s="73">
        <v>51.895000000000003</v>
      </c>
      <c r="L242" s="73">
        <v>3.041666666666667</v>
      </c>
      <c r="M242" s="52">
        <v>0.8</v>
      </c>
      <c r="N242" s="52">
        <v>0.7</v>
      </c>
      <c r="O242" s="52">
        <v>0.44800000000000001</v>
      </c>
      <c r="P242" s="49" t="s">
        <v>33</v>
      </c>
      <c r="Q242" s="45"/>
      <c r="R242" s="49"/>
      <c r="S242" s="49" t="s">
        <v>598</v>
      </c>
      <c r="T242" s="49" t="s">
        <v>34</v>
      </c>
    </row>
    <row r="243" spans="1:20" x14ac:dyDescent="0.2">
      <c r="A243" s="45" t="s">
        <v>13</v>
      </c>
      <c r="B243" s="45">
        <v>2020</v>
      </c>
      <c r="C243" s="45" t="s">
        <v>535</v>
      </c>
      <c r="D243" s="45" t="s">
        <v>1</v>
      </c>
      <c r="E243" s="45" t="s">
        <v>52</v>
      </c>
      <c r="F243" s="68">
        <v>44088</v>
      </c>
      <c r="G243" s="64">
        <v>0.49166666666666659</v>
      </c>
      <c r="H243" s="49">
        <v>1.730103806228374</v>
      </c>
      <c r="I243" s="69">
        <v>150</v>
      </c>
      <c r="J243" s="48"/>
      <c r="K243" s="73">
        <v>52.064999999999998</v>
      </c>
      <c r="L243" s="73">
        <v>2.8050000000000002</v>
      </c>
      <c r="M243" s="52">
        <v>7.1</v>
      </c>
      <c r="N243" s="52">
        <v>5.9</v>
      </c>
      <c r="O243" s="52">
        <v>16.756</v>
      </c>
      <c r="P243" s="49" t="s">
        <v>33</v>
      </c>
      <c r="Q243" s="45"/>
      <c r="R243" s="49"/>
      <c r="S243" s="49" t="s">
        <v>34</v>
      </c>
      <c r="T243" s="49" t="s">
        <v>68</v>
      </c>
    </row>
    <row r="244" spans="1:20" x14ac:dyDescent="0.2">
      <c r="A244" s="45" t="s">
        <v>13</v>
      </c>
      <c r="B244" s="45">
        <v>2020</v>
      </c>
      <c r="C244" s="45" t="s">
        <v>536</v>
      </c>
      <c r="D244" s="45" t="s">
        <v>1</v>
      </c>
      <c r="E244" s="45" t="s">
        <v>52</v>
      </c>
      <c r="F244" s="68">
        <v>44088</v>
      </c>
      <c r="G244" s="64">
        <v>0.50208333333333333</v>
      </c>
      <c r="H244" s="49">
        <v>1.730103806228374</v>
      </c>
      <c r="I244" s="69">
        <v>125</v>
      </c>
      <c r="J244" s="48"/>
      <c r="K244" s="73">
        <v>51.646666666666668</v>
      </c>
      <c r="L244" s="73">
        <v>3.1850000000000001</v>
      </c>
      <c r="M244" s="52">
        <v>0.5</v>
      </c>
      <c r="N244" s="52">
        <v>0.5</v>
      </c>
      <c r="O244" s="52">
        <v>0.1</v>
      </c>
      <c r="P244" s="49" t="s">
        <v>55</v>
      </c>
      <c r="Q244" s="45">
        <v>4.0000000000000001E-3</v>
      </c>
      <c r="R244" s="49">
        <v>1</v>
      </c>
      <c r="S244" s="49"/>
      <c r="T244" s="49" t="s">
        <v>34</v>
      </c>
    </row>
    <row r="245" spans="1:20" x14ac:dyDescent="0.2">
      <c r="A245" s="45" t="s">
        <v>13</v>
      </c>
      <c r="B245" s="45">
        <v>2020</v>
      </c>
      <c r="C245" s="45" t="s">
        <v>537</v>
      </c>
      <c r="D245" s="45" t="s">
        <v>1</v>
      </c>
      <c r="E245" s="45" t="s">
        <v>52</v>
      </c>
      <c r="F245" s="68">
        <v>44089</v>
      </c>
      <c r="G245" s="64">
        <v>0.38124999999999998</v>
      </c>
      <c r="H245" s="49">
        <v>1.730103806228374</v>
      </c>
      <c r="I245" s="69">
        <v>186</v>
      </c>
      <c r="J245" s="48"/>
      <c r="K245" s="73">
        <v>53.388333333333343</v>
      </c>
      <c r="L245" s="73">
        <v>3.7116666666666669</v>
      </c>
      <c r="M245" s="52">
        <v>2.8</v>
      </c>
      <c r="N245" s="52">
        <v>1.2</v>
      </c>
      <c r="O245" s="52">
        <v>2.3519999999999999</v>
      </c>
      <c r="P245" s="49" t="s">
        <v>55</v>
      </c>
      <c r="Q245" s="45">
        <v>9.4079999999999997E-2</v>
      </c>
      <c r="R245" s="49">
        <v>1</v>
      </c>
      <c r="S245" s="49"/>
      <c r="T245" s="49" t="s">
        <v>34</v>
      </c>
    </row>
    <row r="246" spans="1:20" x14ac:dyDescent="0.2">
      <c r="A246" s="45" t="s">
        <v>13</v>
      </c>
      <c r="B246" s="45">
        <v>2020</v>
      </c>
      <c r="C246" s="45" t="s">
        <v>538</v>
      </c>
      <c r="D246" s="45" t="s">
        <v>1</v>
      </c>
      <c r="E246" s="45" t="s">
        <v>52</v>
      </c>
      <c r="F246" s="68">
        <v>44091</v>
      </c>
      <c r="G246" s="64">
        <v>0.37083333333333329</v>
      </c>
      <c r="H246" s="49"/>
      <c r="I246" s="76"/>
      <c r="J246" s="48"/>
      <c r="K246" s="73">
        <v>53.46</v>
      </c>
      <c r="L246" s="73">
        <v>3.7272222222222222</v>
      </c>
      <c r="M246" s="52">
        <v>1.9</v>
      </c>
      <c r="N246" s="52">
        <v>0.6</v>
      </c>
      <c r="O246" s="52"/>
      <c r="P246" s="49" t="s">
        <v>34</v>
      </c>
      <c r="Q246" s="45"/>
      <c r="R246" s="49"/>
      <c r="S246" s="49"/>
      <c r="T246" s="49" t="s">
        <v>34</v>
      </c>
    </row>
    <row r="247" spans="1:20" x14ac:dyDescent="0.2">
      <c r="A247" s="45" t="s">
        <v>13</v>
      </c>
      <c r="B247" s="49">
        <v>2020</v>
      </c>
      <c r="C247" s="45" t="s">
        <v>539</v>
      </c>
      <c r="D247" s="45" t="s">
        <v>1</v>
      </c>
      <c r="E247" s="45" t="s">
        <v>52</v>
      </c>
      <c r="F247" s="68">
        <v>44092</v>
      </c>
      <c r="G247" s="64">
        <v>0.40625</v>
      </c>
      <c r="H247" s="49">
        <v>11</v>
      </c>
      <c r="I247" s="74">
        <v>91</v>
      </c>
      <c r="J247" s="48"/>
      <c r="K247" s="75">
        <v>53.76</v>
      </c>
      <c r="L247" s="75">
        <v>5.0133333333333301</v>
      </c>
      <c r="M247" s="52">
        <v>1.85</v>
      </c>
      <c r="N247" s="52">
        <v>0.4</v>
      </c>
      <c r="O247" s="52">
        <v>0.51800000000000002</v>
      </c>
      <c r="P247" s="52" t="s">
        <v>34</v>
      </c>
      <c r="Q247" s="50"/>
      <c r="R247" s="49"/>
      <c r="S247" s="49"/>
      <c r="T247" s="50" t="s">
        <v>34</v>
      </c>
    </row>
    <row r="248" spans="1:20" x14ac:dyDescent="0.2">
      <c r="A248" s="45" t="s">
        <v>13</v>
      </c>
      <c r="B248" s="45">
        <v>2020</v>
      </c>
      <c r="C248" s="45" t="s">
        <v>540</v>
      </c>
      <c r="D248" s="45" t="s">
        <v>1</v>
      </c>
      <c r="E248" s="45" t="s">
        <v>52</v>
      </c>
      <c r="F248" s="68">
        <v>44092</v>
      </c>
      <c r="G248" s="64">
        <v>0.56527777777777777</v>
      </c>
      <c r="H248" s="49">
        <v>8.6505190311418687</v>
      </c>
      <c r="I248" s="69">
        <v>75</v>
      </c>
      <c r="J248" s="48"/>
      <c r="K248" s="73">
        <v>54.098888888888887</v>
      </c>
      <c r="L248" s="73">
        <v>5.7133333333333338</v>
      </c>
      <c r="M248" s="52">
        <v>2.1</v>
      </c>
      <c r="N248" s="52">
        <v>0.5</v>
      </c>
      <c r="O248" s="52">
        <v>0.42</v>
      </c>
      <c r="P248" s="49" t="s">
        <v>34</v>
      </c>
      <c r="Q248" s="45"/>
      <c r="R248" s="49"/>
      <c r="S248" s="49"/>
      <c r="T248" s="49" t="s">
        <v>34</v>
      </c>
    </row>
    <row r="249" spans="1:20" x14ac:dyDescent="0.2">
      <c r="A249" s="45" t="s">
        <v>13</v>
      </c>
      <c r="B249" s="45">
        <v>2020</v>
      </c>
      <c r="C249" s="45" t="s">
        <v>541</v>
      </c>
      <c r="D249" s="45" t="s">
        <v>1</v>
      </c>
      <c r="E249" s="45" t="s">
        <v>52</v>
      </c>
      <c r="F249" s="68">
        <v>44093</v>
      </c>
      <c r="G249" s="64">
        <v>0.39791666666666659</v>
      </c>
      <c r="H249" s="49">
        <v>6.9204152249134951</v>
      </c>
      <c r="I249" s="71">
        <v>85</v>
      </c>
      <c r="J249" s="48"/>
      <c r="K249" s="73">
        <v>53.06166666666666</v>
      </c>
      <c r="L249" s="73">
        <v>4.2149999999999999</v>
      </c>
      <c r="M249" s="52">
        <v>13.6</v>
      </c>
      <c r="N249" s="52">
        <v>0.01</v>
      </c>
      <c r="O249" s="52">
        <v>4.0800000000000003E-2</v>
      </c>
      <c r="P249" s="49" t="s">
        <v>33</v>
      </c>
      <c r="Q249" s="45"/>
      <c r="R249" s="49"/>
      <c r="S249" s="49" t="s">
        <v>600</v>
      </c>
      <c r="T249" s="49" t="s">
        <v>57</v>
      </c>
    </row>
    <row r="250" spans="1:20" x14ac:dyDescent="0.2">
      <c r="A250" s="45" t="s">
        <v>13</v>
      </c>
      <c r="B250" s="45">
        <v>2020</v>
      </c>
      <c r="C250" s="45" t="s">
        <v>542</v>
      </c>
      <c r="D250" s="45" t="s">
        <v>1</v>
      </c>
      <c r="E250" s="45" t="s">
        <v>1</v>
      </c>
      <c r="F250" s="68">
        <v>44102</v>
      </c>
      <c r="G250" s="64">
        <v>0.84305555555555556</v>
      </c>
      <c r="H250" s="49">
        <v>5</v>
      </c>
      <c r="I250" s="74">
        <v>311</v>
      </c>
      <c r="J250" s="48"/>
      <c r="K250" s="75">
        <v>54.6666666666667</v>
      </c>
      <c r="L250" s="75">
        <v>5.2066666666666697</v>
      </c>
      <c r="M250" s="52">
        <v>29.2</v>
      </c>
      <c r="N250" s="52">
        <v>0.25</v>
      </c>
      <c r="O250" s="52">
        <v>4.38</v>
      </c>
      <c r="P250" s="52" t="s">
        <v>34</v>
      </c>
      <c r="Q250" s="50"/>
      <c r="R250" s="49"/>
      <c r="S250" s="49"/>
      <c r="T250" s="50" t="s">
        <v>34</v>
      </c>
    </row>
    <row r="251" spans="1:20" x14ac:dyDescent="0.2">
      <c r="A251" s="45" t="s">
        <v>13</v>
      </c>
      <c r="B251" s="45">
        <v>2020</v>
      </c>
      <c r="C251" s="45" t="s">
        <v>543</v>
      </c>
      <c r="D251" s="45" t="s">
        <v>1</v>
      </c>
      <c r="E251" s="45" t="s">
        <v>52</v>
      </c>
      <c r="F251" s="68">
        <v>44110</v>
      </c>
      <c r="G251" s="64">
        <v>0.40763888888888888</v>
      </c>
      <c r="H251" s="49">
        <v>6.9204152249134951</v>
      </c>
      <c r="I251" s="69">
        <v>260</v>
      </c>
      <c r="J251" s="48"/>
      <c r="K251" s="73">
        <v>53.819166666666668</v>
      </c>
      <c r="L251" s="73">
        <v>3.0113888888888889</v>
      </c>
      <c r="M251" s="52">
        <v>0.5</v>
      </c>
      <c r="N251" s="52">
        <v>0.2</v>
      </c>
      <c r="O251" s="52"/>
      <c r="P251" s="49" t="s">
        <v>33</v>
      </c>
      <c r="Q251" s="45"/>
      <c r="R251" s="49"/>
      <c r="S251" s="49" t="s">
        <v>203</v>
      </c>
      <c r="T251" s="49" t="s">
        <v>34</v>
      </c>
    </row>
    <row r="252" spans="1:20" x14ac:dyDescent="0.2">
      <c r="A252" s="45" t="s">
        <v>13</v>
      </c>
      <c r="B252" s="45">
        <v>2020</v>
      </c>
      <c r="C252" s="45" t="s">
        <v>544</v>
      </c>
      <c r="D252" s="45" t="s">
        <v>1</v>
      </c>
      <c r="E252" s="45" t="s">
        <v>52</v>
      </c>
      <c r="F252" s="68">
        <v>44116</v>
      </c>
      <c r="G252" s="64">
        <v>0.62777777777777777</v>
      </c>
      <c r="H252" s="49">
        <v>8.6505190311418687</v>
      </c>
      <c r="I252" s="72">
        <v>226</v>
      </c>
      <c r="J252" s="48"/>
      <c r="K252" s="73">
        <v>52.023333333333333</v>
      </c>
      <c r="L252" s="73">
        <v>2.5966666666666671</v>
      </c>
      <c r="M252" s="52">
        <v>5.8</v>
      </c>
      <c r="N252" s="52">
        <v>0.1</v>
      </c>
      <c r="O252" s="52">
        <v>0.40600000000000003</v>
      </c>
      <c r="P252" s="49" t="s">
        <v>34</v>
      </c>
      <c r="Q252" s="45"/>
      <c r="R252" s="49"/>
      <c r="S252" s="49"/>
      <c r="T252" s="49" t="s">
        <v>34</v>
      </c>
    </row>
    <row r="253" spans="1:20" x14ac:dyDescent="0.2">
      <c r="A253" s="45" t="s">
        <v>13</v>
      </c>
      <c r="B253" s="45">
        <v>2020</v>
      </c>
      <c r="C253" s="45" t="s">
        <v>545</v>
      </c>
      <c r="D253" s="45" t="s">
        <v>1</v>
      </c>
      <c r="E253" s="45" t="s">
        <v>52</v>
      </c>
      <c r="F253" s="68">
        <v>44123</v>
      </c>
      <c r="G253" s="64">
        <v>0.4284722222222222</v>
      </c>
      <c r="H253" s="49">
        <v>5.1903114186851216</v>
      </c>
      <c r="I253" s="72">
        <v>214</v>
      </c>
      <c r="J253" s="48"/>
      <c r="K253" s="73">
        <v>52.991944444444442</v>
      </c>
      <c r="L253" s="73">
        <v>3.405555555555555</v>
      </c>
      <c r="M253" s="52">
        <v>6.8</v>
      </c>
      <c r="N253" s="52">
        <v>0.2</v>
      </c>
      <c r="O253" s="52">
        <v>0.81600000000000006</v>
      </c>
      <c r="P253" s="49" t="s">
        <v>33</v>
      </c>
      <c r="Q253" s="45"/>
      <c r="R253" s="49"/>
      <c r="S253" s="49" t="s">
        <v>598</v>
      </c>
      <c r="T253" s="49" t="s">
        <v>57</v>
      </c>
    </row>
    <row r="254" spans="1:20" x14ac:dyDescent="0.2">
      <c r="A254" s="45" t="s">
        <v>13</v>
      </c>
      <c r="B254" s="45">
        <v>2020</v>
      </c>
      <c r="C254" s="45" t="s">
        <v>546</v>
      </c>
      <c r="D254" s="45" t="s">
        <v>1</v>
      </c>
      <c r="E254" s="45" t="s">
        <v>52</v>
      </c>
      <c r="F254" s="68">
        <v>44129</v>
      </c>
      <c r="G254" s="64">
        <v>0.52569444444444446</v>
      </c>
      <c r="H254" s="49"/>
      <c r="I254" s="72"/>
      <c r="J254" s="48"/>
      <c r="K254" s="73">
        <v>54.14</v>
      </c>
      <c r="L254" s="73">
        <v>5.48</v>
      </c>
      <c r="M254" s="52">
        <v>4.3</v>
      </c>
      <c r="N254" s="52">
        <v>1</v>
      </c>
      <c r="O254" s="52">
        <v>1.72</v>
      </c>
      <c r="P254" s="49" t="s">
        <v>33</v>
      </c>
      <c r="Q254" s="45"/>
      <c r="R254" s="49"/>
      <c r="S254" s="49" t="s">
        <v>34</v>
      </c>
      <c r="T254" s="49" t="s">
        <v>34</v>
      </c>
    </row>
    <row r="255" spans="1:20" x14ac:dyDescent="0.2">
      <c r="A255" s="45" t="s">
        <v>13</v>
      </c>
      <c r="B255" s="45">
        <v>2020</v>
      </c>
      <c r="C255" s="45" t="s">
        <v>547</v>
      </c>
      <c r="D255" s="45" t="s">
        <v>1</v>
      </c>
      <c r="E255" s="45" t="s">
        <v>52</v>
      </c>
      <c r="F255" s="68">
        <v>44138</v>
      </c>
      <c r="G255" s="64">
        <v>0.3611111111111111</v>
      </c>
      <c r="H255" s="49">
        <v>6.9204152249134951</v>
      </c>
      <c r="I255" s="76">
        <v>170</v>
      </c>
      <c r="J255" s="48"/>
      <c r="K255" s="73">
        <v>52.895000000000003</v>
      </c>
      <c r="L255" s="73">
        <v>3.51</v>
      </c>
      <c r="M255" s="52">
        <v>4.0999999999999996</v>
      </c>
      <c r="N255" s="52">
        <v>1</v>
      </c>
      <c r="O255" s="52">
        <v>1.23</v>
      </c>
      <c r="P255" s="49" t="s">
        <v>33</v>
      </c>
      <c r="Q255" s="45"/>
      <c r="R255" s="49"/>
      <c r="S255" s="49" t="s">
        <v>594</v>
      </c>
      <c r="T255" s="49" t="s">
        <v>34</v>
      </c>
    </row>
    <row r="256" spans="1:20" x14ac:dyDescent="0.2">
      <c r="A256" s="45" t="s">
        <v>13</v>
      </c>
      <c r="B256" s="45">
        <v>2020</v>
      </c>
      <c r="C256" s="45" t="s">
        <v>548</v>
      </c>
      <c r="D256" s="45" t="s">
        <v>1</v>
      </c>
      <c r="E256" s="45" t="s">
        <v>52</v>
      </c>
      <c r="F256" s="68">
        <v>44140</v>
      </c>
      <c r="G256" s="64">
        <v>0.56111111111111112</v>
      </c>
      <c r="H256" s="49">
        <v>5.1903114186851216</v>
      </c>
      <c r="I256" s="69">
        <v>269</v>
      </c>
      <c r="J256" s="48"/>
      <c r="K256" s="73">
        <v>52.886944444444453</v>
      </c>
      <c r="L256" s="73">
        <v>4.8869444444444436</v>
      </c>
      <c r="M256" s="52">
        <v>1.5</v>
      </c>
      <c r="N256" s="52">
        <v>0.9</v>
      </c>
      <c r="O256" s="52">
        <v>0.40500000000000003</v>
      </c>
      <c r="P256" s="49" t="s">
        <v>34</v>
      </c>
      <c r="Q256" s="45"/>
      <c r="R256" s="49"/>
      <c r="S256" s="49"/>
      <c r="T256" s="49" t="s">
        <v>34</v>
      </c>
    </row>
    <row r="257" spans="1:20" x14ac:dyDescent="0.2">
      <c r="A257" s="45" t="s">
        <v>13</v>
      </c>
      <c r="B257" s="45">
        <v>2020</v>
      </c>
      <c r="C257" s="45" t="s">
        <v>549</v>
      </c>
      <c r="D257" s="45" t="s">
        <v>1</v>
      </c>
      <c r="E257" s="45" t="s">
        <v>1</v>
      </c>
      <c r="F257" s="68">
        <v>44144</v>
      </c>
      <c r="G257" s="64">
        <v>0.68541666666666667</v>
      </c>
      <c r="H257" s="49">
        <v>5.1903114186851216</v>
      </c>
      <c r="I257" s="69">
        <v>157</v>
      </c>
      <c r="J257" s="48"/>
      <c r="K257" s="73">
        <v>53.191666666666663</v>
      </c>
      <c r="L257" s="73">
        <v>3.0366666666666671</v>
      </c>
      <c r="M257" s="52">
        <v>26.3</v>
      </c>
      <c r="N257" s="52">
        <v>0.1</v>
      </c>
      <c r="O257" s="52">
        <v>2.104000000000001</v>
      </c>
      <c r="P257" s="49" t="s">
        <v>33</v>
      </c>
      <c r="Q257" s="45"/>
      <c r="R257" s="49"/>
      <c r="S257" s="49" t="s">
        <v>419</v>
      </c>
      <c r="T257" s="49" t="s">
        <v>57</v>
      </c>
    </row>
    <row r="258" spans="1:20" x14ac:dyDescent="0.2">
      <c r="A258" s="45" t="s">
        <v>13</v>
      </c>
      <c r="B258" s="45">
        <v>2020</v>
      </c>
      <c r="C258" s="45" t="s">
        <v>550</v>
      </c>
      <c r="D258" s="45" t="s">
        <v>1</v>
      </c>
      <c r="E258" s="45" t="s">
        <v>52</v>
      </c>
      <c r="F258" s="68">
        <v>44149</v>
      </c>
      <c r="G258" s="64">
        <v>0.43472222222222218</v>
      </c>
      <c r="H258" s="49"/>
      <c r="I258" s="71">
        <v>219</v>
      </c>
      <c r="J258" s="48"/>
      <c r="K258" s="73">
        <v>52.604999999999997</v>
      </c>
      <c r="L258" s="73">
        <v>3.22</v>
      </c>
      <c r="M258" s="52">
        <v>2.6</v>
      </c>
      <c r="N258" s="52">
        <v>0.3</v>
      </c>
      <c r="O258" s="52"/>
      <c r="P258" s="49" t="s">
        <v>34</v>
      </c>
      <c r="Q258" s="45"/>
      <c r="R258" s="49"/>
      <c r="S258" s="49"/>
      <c r="T258" s="49" t="s">
        <v>34</v>
      </c>
    </row>
    <row r="259" spans="1:20" x14ac:dyDescent="0.2">
      <c r="A259" s="45" t="s">
        <v>13</v>
      </c>
      <c r="B259" s="45">
        <v>2020</v>
      </c>
      <c r="C259" s="45" t="s">
        <v>551</v>
      </c>
      <c r="D259" s="45" t="s">
        <v>1</v>
      </c>
      <c r="E259" s="45" t="s">
        <v>52</v>
      </c>
      <c r="F259" s="68">
        <v>44162</v>
      </c>
      <c r="G259" s="64">
        <v>0.61458333333333337</v>
      </c>
      <c r="H259" s="49">
        <v>5.1903114186851216</v>
      </c>
      <c r="I259" s="69">
        <v>127</v>
      </c>
      <c r="J259" s="48"/>
      <c r="K259" s="73">
        <v>53.924999999999997</v>
      </c>
      <c r="L259" s="73">
        <v>4.5916666666666668</v>
      </c>
      <c r="M259" s="52">
        <v>4.0999999999999996</v>
      </c>
      <c r="N259" s="52">
        <v>1.7</v>
      </c>
      <c r="O259" s="52">
        <v>2.7879999999999998</v>
      </c>
      <c r="P259" s="49" t="s">
        <v>34</v>
      </c>
      <c r="Q259" s="45"/>
      <c r="R259" s="49"/>
      <c r="S259" s="49"/>
      <c r="T259" s="49" t="s">
        <v>34</v>
      </c>
    </row>
    <row r="260" spans="1:20" x14ac:dyDescent="0.2">
      <c r="A260" s="45" t="s">
        <v>13</v>
      </c>
      <c r="B260" s="45">
        <v>2020</v>
      </c>
      <c r="C260" s="45" t="s">
        <v>552</v>
      </c>
      <c r="D260" s="45" t="s">
        <v>1</v>
      </c>
      <c r="E260" s="45" t="s">
        <v>52</v>
      </c>
      <c r="F260" s="68">
        <v>44162</v>
      </c>
      <c r="G260" s="64">
        <v>0.61527777777777781</v>
      </c>
      <c r="H260" s="49">
        <v>5.1903114186851216</v>
      </c>
      <c r="I260" s="71">
        <v>127</v>
      </c>
      <c r="J260" s="48"/>
      <c r="K260" s="73">
        <v>53.97</v>
      </c>
      <c r="L260" s="73">
        <v>4.6416666666666666</v>
      </c>
      <c r="M260" s="52">
        <v>0.9</v>
      </c>
      <c r="N260" s="52">
        <v>0.9</v>
      </c>
      <c r="O260" s="52">
        <v>0.64800000000000013</v>
      </c>
      <c r="P260" s="49" t="s">
        <v>34</v>
      </c>
      <c r="Q260" s="45"/>
      <c r="R260" s="49"/>
      <c r="S260" s="49"/>
      <c r="T260" s="49" t="s">
        <v>34</v>
      </c>
    </row>
    <row r="261" spans="1:20" x14ac:dyDescent="0.2">
      <c r="A261" s="45" t="s">
        <v>13</v>
      </c>
      <c r="B261" s="45">
        <v>2020</v>
      </c>
      <c r="C261" s="45" t="s">
        <v>553</v>
      </c>
      <c r="D261" s="45" t="s">
        <v>1</v>
      </c>
      <c r="E261" s="45" t="s">
        <v>52</v>
      </c>
      <c r="F261" s="68">
        <v>44162</v>
      </c>
      <c r="G261" s="64">
        <v>0.61597222222222225</v>
      </c>
      <c r="H261" s="49">
        <v>5.1903114186851216</v>
      </c>
      <c r="I261" s="76">
        <v>127</v>
      </c>
      <c r="J261" s="48"/>
      <c r="K261" s="73">
        <v>54.005000000000003</v>
      </c>
      <c r="L261" s="73">
        <v>4.7166666666666668</v>
      </c>
      <c r="M261" s="52">
        <v>1.9</v>
      </c>
      <c r="N261" s="52">
        <v>1.1000000000000001</v>
      </c>
      <c r="O261" s="52">
        <v>1.0449999999999999</v>
      </c>
      <c r="P261" s="49" t="s">
        <v>34</v>
      </c>
      <c r="Q261" s="45"/>
      <c r="R261" s="49"/>
      <c r="S261" s="49"/>
      <c r="T261" s="49" t="s">
        <v>34</v>
      </c>
    </row>
    <row r="262" spans="1:20" x14ac:dyDescent="0.2">
      <c r="A262" s="45" t="s">
        <v>13</v>
      </c>
      <c r="B262" s="45">
        <v>2020</v>
      </c>
      <c r="C262" s="45" t="s">
        <v>554</v>
      </c>
      <c r="D262" s="45" t="s">
        <v>1</v>
      </c>
      <c r="E262" s="45" t="s">
        <v>1</v>
      </c>
      <c r="F262" s="68">
        <v>44162</v>
      </c>
      <c r="G262" s="64">
        <v>0.64583333333333337</v>
      </c>
      <c r="H262" s="49">
        <v>3.460207612456748</v>
      </c>
      <c r="I262" s="69">
        <v>119</v>
      </c>
      <c r="J262" s="48"/>
      <c r="K262" s="70">
        <v>53.47</v>
      </c>
      <c r="L262" s="70">
        <v>4.9433333333333334</v>
      </c>
      <c r="M262" s="52">
        <v>9</v>
      </c>
      <c r="N262" s="52">
        <v>3</v>
      </c>
      <c r="O262" s="52">
        <v>5.4</v>
      </c>
      <c r="P262" s="49" t="s">
        <v>34</v>
      </c>
      <c r="Q262" s="45"/>
      <c r="R262" s="49"/>
      <c r="S262" s="49"/>
      <c r="T262" s="49" t="s">
        <v>34</v>
      </c>
    </row>
    <row r="263" spans="1:20" x14ac:dyDescent="0.2">
      <c r="A263" s="45" t="s">
        <v>13</v>
      </c>
      <c r="B263" s="45">
        <v>2020</v>
      </c>
      <c r="C263" s="45" t="s">
        <v>555</v>
      </c>
      <c r="D263" s="45" t="s">
        <v>1</v>
      </c>
      <c r="E263" s="45" t="s">
        <v>52</v>
      </c>
      <c r="F263" s="68">
        <v>44163</v>
      </c>
      <c r="G263" s="64">
        <v>0.4</v>
      </c>
      <c r="H263" s="49">
        <v>3.460207612456748</v>
      </c>
      <c r="I263" s="45">
        <v>136</v>
      </c>
      <c r="J263" s="48"/>
      <c r="K263" s="50">
        <v>53.963333333333338</v>
      </c>
      <c r="L263" s="50">
        <v>4.5566666666666666</v>
      </c>
      <c r="M263" s="52">
        <v>2.2999999999999998</v>
      </c>
      <c r="N263" s="52">
        <v>0.7</v>
      </c>
      <c r="O263" s="52">
        <v>1.288</v>
      </c>
      <c r="P263" s="49" t="s">
        <v>33</v>
      </c>
      <c r="Q263" s="45"/>
      <c r="R263" s="49"/>
      <c r="S263" s="49" t="s">
        <v>598</v>
      </c>
      <c r="T263" s="49" t="s">
        <v>34</v>
      </c>
    </row>
    <row r="264" spans="1:20" x14ac:dyDescent="0.2">
      <c r="A264" s="45" t="s">
        <v>13</v>
      </c>
      <c r="B264" s="45">
        <v>2020</v>
      </c>
      <c r="C264" s="45" t="s">
        <v>556</v>
      </c>
      <c r="D264" s="45" t="s">
        <v>1</v>
      </c>
      <c r="E264" s="45" t="s">
        <v>52</v>
      </c>
      <c r="F264" s="68">
        <v>44183</v>
      </c>
      <c r="G264" s="64">
        <v>0.57013888888888886</v>
      </c>
      <c r="H264" s="49">
        <v>10.38062283737024</v>
      </c>
      <c r="I264" s="45">
        <v>189</v>
      </c>
      <c r="J264" s="48"/>
      <c r="K264" s="50">
        <v>52.298333333333332</v>
      </c>
      <c r="L264" s="50">
        <v>3.2050000000000001</v>
      </c>
      <c r="M264" s="52">
        <v>20.9</v>
      </c>
      <c r="N264" s="52">
        <v>0.2</v>
      </c>
      <c r="O264" s="52">
        <v>1.254</v>
      </c>
      <c r="P264" s="49" t="s">
        <v>33</v>
      </c>
      <c r="Q264" s="45"/>
      <c r="R264" s="49"/>
      <c r="S264" s="49" t="s">
        <v>419</v>
      </c>
      <c r="T264" s="49" t="s">
        <v>57</v>
      </c>
    </row>
    <row r="265" spans="1:20" x14ac:dyDescent="0.2">
      <c r="A265" s="45" t="s">
        <v>13</v>
      </c>
      <c r="B265" s="45">
        <v>2020</v>
      </c>
      <c r="C265" s="45" t="s">
        <v>557</v>
      </c>
      <c r="D265" s="45" t="s">
        <v>1</v>
      </c>
      <c r="E265" s="45" t="s">
        <v>52</v>
      </c>
      <c r="F265" s="68">
        <v>44187</v>
      </c>
      <c r="G265" s="64">
        <v>0.48749999999999999</v>
      </c>
      <c r="H265" s="49">
        <v>5.14</v>
      </c>
      <c r="I265" s="74">
        <v>214</v>
      </c>
      <c r="J265" s="48" t="s">
        <v>413</v>
      </c>
      <c r="K265" s="50">
        <v>51.412222222222219</v>
      </c>
      <c r="L265" s="50">
        <v>3.4116666666666671</v>
      </c>
      <c r="M265" s="52">
        <v>0.4</v>
      </c>
      <c r="N265" s="52">
        <v>0.1</v>
      </c>
      <c r="O265" s="52">
        <v>6.0000000000000001E-3</v>
      </c>
      <c r="P265" s="52" t="s">
        <v>55</v>
      </c>
      <c r="Q265" s="45">
        <v>0.01</v>
      </c>
      <c r="R265" s="49">
        <v>1</v>
      </c>
      <c r="S265" s="49"/>
      <c r="T265" s="45" t="s">
        <v>34</v>
      </c>
    </row>
    <row r="266" spans="1:20" x14ac:dyDescent="0.2">
      <c r="A266" s="45" t="s">
        <v>13</v>
      </c>
      <c r="B266" s="45">
        <v>2020</v>
      </c>
      <c r="C266" s="45" t="s">
        <v>558</v>
      </c>
      <c r="D266" s="45" t="s">
        <v>1</v>
      </c>
      <c r="E266" s="45" t="s">
        <v>52</v>
      </c>
      <c r="F266" s="68">
        <v>44193</v>
      </c>
      <c r="G266" s="64">
        <v>0.44166666666666671</v>
      </c>
      <c r="H266" s="49">
        <v>5.1903114186851216</v>
      </c>
      <c r="I266" s="45">
        <v>86</v>
      </c>
      <c r="J266" s="48"/>
      <c r="K266" s="50">
        <v>54.95</v>
      </c>
      <c r="L266" s="50">
        <v>4.4916666666666671</v>
      </c>
      <c r="M266" s="52">
        <v>1.6</v>
      </c>
      <c r="N266" s="52">
        <v>0.5</v>
      </c>
      <c r="O266" s="52">
        <v>0.55999999999999994</v>
      </c>
      <c r="P266" s="49" t="s">
        <v>34</v>
      </c>
      <c r="Q266" s="45"/>
      <c r="R266" s="49"/>
      <c r="S266" s="49"/>
      <c r="T266" s="49" t="s">
        <v>34</v>
      </c>
    </row>
    <row r="267" spans="1:20" x14ac:dyDescent="0.2">
      <c r="A267" s="45" t="s">
        <v>13</v>
      </c>
      <c r="B267" s="45">
        <v>2020</v>
      </c>
      <c r="C267" s="45" t="s">
        <v>559</v>
      </c>
      <c r="D267" s="45" t="s">
        <v>1</v>
      </c>
      <c r="E267" s="45" t="s">
        <v>52</v>
      </c>
      <c r="F267" s="68">
        <v>44193</v>
      </c>
      <c r="G267" s="64">
        <v>0.44166666666666671</v>
      </c>
      <c r="H267" s="49">
        <v>5.1903114186851216</v>
      </c>
      <c r="I267" s="45">
        <v>86</v>
      </c>
      <c r="J267" s="48"/>
      <c r="K267" s="50">
        <v>54.95</v>
      </c>
      <c r="L267" s="50">
        <v>4.4916666666666671</v>
      </c>
      <c r="M267" s="52">
        <v>1.6</v>
      </c>
      <c r="N267" s="52">
        <v>0.5</v>
      </c>
      <c r="O267" s="52">
        <v>0.55999999999999994</v>
      </c>
      <c r="P267" s="49" t="s">
        <v>33</v>
      </c>
      <c r="Q267" s="45"/>
      <c r="R267" s="49"/>
      <c r="S267" s="49" t="s">
        <v>34</v>
      </c>
      <c r="T267" s="49" t="s">
        <v>34</v>
      </c>
    </row>
    <row r="268" spans="1:20" x14ac:dyDescent="0.2">
      <c r="A268" s="45" t="s">
        <v>13</v>
      </c>
      <c r="B268" s="45">
        <v>2020</v>
      </c>
      <c r="C268" s="45" t="s">
        <v>560</v>
      </c>
      <c r="D268" s="45" t="s">
        <v>1</v>
      </c>
      <c r="E268" s="45" t="s">
        <v>1</v>
      </c>
      <c r="F268" s="68">
        <v>44196</v>
      </c>
      <c r="G268" s="64">
        <v>0.46041666666666659</v>
      </c>
      <c r="H268" s="49">
        <v>5.1903114186851216</v>
      </c>
      <c r="I268" s="45">
        <v>20</v>
      </c>
      <c r="J268" s="48"/>
      <c r="K268" s="50">
        <v>52.321666666666673</v>
      </c>
      <c r="L268" s="50">
        <v>2.7616666666666672</v>
      </c>
      <c r="M268" s="52">
        <v>1.1000000000000001</v>
      </c>
      <c r="N268" s="52">
        <v>0.5</v>
      </c>
      <c r="O268" s="52">
        <v>0.22</v>
      </c>
      <c r="P268" s="49" t="s">
        <v>34</v>
      </c>
      <c r="Q268" s="45"/>
      <c r="R268" s="49"/>
      <c r="S268" s="49"/>
      <c r="T268" s="49" t="s">
        <v>34</v>
      </c>
    </row>
    <row r="269" spans="1:20" x14ac:dyDescent="0.2">
      <c r="A269" s="45" t="s">
        <v>13</v>
      </c>
      <c r="B269" s="45">
        <v>2020</v>
      </c>
      <c r="C269" s="45" t="s">
        <v>561</v>
      </c>
      <c r="D269" s="45" t="s">
        <v>1</v>
      </c>
      <c r="E269" s="45" t="s">
        <v>52</v>
      </c>
      <c r="F269" s="68">
        <v>44196</v>
      </c>
      <c r="G269" s="64">
        <v>0.46388888888888891</v>
      </c>
      <c r="H269" s="49">
        <v>5.1903114186851216</v>
      </c>
      <c r="I269" s="45">
        <v>20</v>
      </c>
      <c r="J269" s="48"/>
      <c r="K269" s="50">
        <v>52.45</v>
      </c>
      <c r="L269" s="50">
        <v>2.7783333333333329</v>
      </c>
      <c r="M269" s="52">
        <v>1.3</v>
      </c>
      <c r="N269" s="52">
        <v>0.8</v>
      </c>
      <c r="O269" s="52"/>
      <c r="P269" s="49" t="s">
        <v>34</v>
      </c>
      <c r="Q269" s="45"/>
      <c r="R269" s="49"/>
      <c r="S269" s="49"/>
      <c r="T269" s="49" t="s">
        <v>34</v>
      </c>
    </row>
    <row r="270" spans="1:20" x14ac:dyDescent="0.2">
      <c r="A270" s="45" t="s">
        <v>14</v>
      </c>
      <c r="B270" s="49">
        <v>2020</v>
      </c>
      <c r="C270" s="49" t="s">
        <v>562</v>
      </c>
      <c r="D270" s="49" t="s">
        <v>1</v>
      </c>
      <c r="E270" s="49" t="s">
        <v>52</v>
      </c>
      <c r="F270" s="62">
        <v>43838</v>
      </c>
      <c r="G270" s="47">
        <v>0.54861111111111116</v>
      </c>
      <c r="H270" s="48">
        <v>13.89</v>
      </c>
      <c r="I270" s="49">
        <v>240</v>
      </c>
      <c r="J270" s="49"/>
      <c r="K270" s="50">
        <v>59.639000000000003</v>
      </c>
      <c r="L270" s="50">
        <v>10.424799999999999</v>
      </c>
      <c r="M270" s="52"/>
      <c r="N270" s="52"/>
      <c r="O270" s="52">
        <v>8.5510000000000003E-2</v>
      </c>
      <c r="P270" s="52" t="s">
        <v>55</v>
      </c>
      <c r="Q270" s="50">
        <v>1.2E-2</v>
      </c>
      <c r="R270" s="49">
        <v>1</v>
      </c>
      <c r="S270" s="49"/>
      <c r="T270" s="50" t="s">
        <v>34</v>
      </c>
    </row>
    <row r="271" spans="1:20" x14ac:dyDescent="0.2">
      <c r="A271" s="45" t="s">
        <v>14</v>
      </c>
      <c r="B271" s="49">
        <v>2020</v>
      </c>
      <c r="C271" s="45" t="s">
        <v>563</v>
      </c>
      <c r="D271" s="45" t="s">
        <v>1</v>
      </c>
      <c r="E271" s="45" t="s">
        <v>52</v>
      </c>
      <c r="F271" s="62">
        <v>43880</v>
      </c>
      <c r="G271" s="47">
        <v>0.45277777777777778</v>
      </c>
      <c r="H271" s="48">
        <v>3.6</v>
      </c>
      <c r="I271" s="48">
        <v>270</v>
      </c>
      <c r="J271" s="48"/>
      <c r="K271" s="50">
        <v>59.341099999999997</v>
      </c>
      <c r="L271" s="50">
        <v>10.5206</v>
      </c>
      <c r="M271" s="52"/>
      <c r="N271" s="52"/>
      <c r="O271" s="52">
        <v>0.20269999999999999</v>
      </c>
      <c r="P271" s="52" t="s">
        <v>55</v>
      </c>
      <c r="Q271" s="50">
        <v>5.0000000000000001E-3</v>
      </c>
      <c r="R271" s="49">
        <v>1</v>
      </c>
      <c r="S271" s="49"/>
      <c r="T271" s="50" t="s">
        <v>68</v>
      </c>
    </row>
    <row r="272" spans="1:20" x14ac:dyDescent="0.2">
      <c r="A272" s="45" t="s">
        <v>14</v>
      </c>
      <c r="B272" s="49">
        <v>2020</v>
      </c>
      <c r="C272" s="45" t="s">
        <v>564</v>
      </c>
      <c r="D272" s="45" t="s">
        <v>1</v>
      </c>
      <c r="E272" s="45" t="s">
        <v>52</v>
      </c>
      <c r="F272" s="62">
        <v>43931</v>
      </c>
      <c r="G272" s="47">
        <v>0.2951388888888889</v>
      </c>
      <c r="H272" s="48">
        <v>6.17</v>
      </c>
      <c r="I272" s="48">
        <v>190</v>
      </c>
      <c r="J272" s="48"/>
      <c r="K272" s="50">
        <v>61.159599999999998</v>
      </c>
      <c r="L272" s="50">
        <v>2.2563</v>
      </c>
      <c r="M272" s="52"/>
      <c r="N272" s="52"/>
      <c r="O272" s="52">
        <v>0.17469999999999999</v>
      </c>
      <c r="P272" s="52" t="s">
        <v>55</v>
      </c>
      <c r="Q272" s="50">
        <v>7.0000000000000001E-3</v>
      </c>
      <c r="R272" s="49">
        <v>1</v>
      </c>
      <c r="S272" s="49"/>
      <c r="T272" s="50" t="s">
        <v>58</v>
      </c>
    </row>
    <row r="273" spans="1:20" x14ac:dyDescent="0.2">
      <c r="A273" s="45" t="s">
        <v>14</v>
      </c>
      <c r="B273" s="49">
        <v>2020</v>
      </c>
      <c r="C273" s="45" t="s">
        <v>565</v>
      </c>
      <c r="D273" s="45" t="s">
        <v>1</v>
      </c>
      <c r="E273" s="45" t="s">
        <v>52</v>
      </c>
      <c r="F273" s="62">
        <v>43944</v>
      </c>
      <c r="G273" s="47">
        <v>0.49583333333333329</v>
      </c>
      <c r="H273" s="48">
        <v>7.2</v>
      </c>
      <c r="I273" s="48">
        <v>290</v>
      </c>
      <c r="J273" s="48"/>
      <c r="K273" s="50">
        <v>58.218699999999998</v>
      </c>
      <c r="L273" s="50">
        <v>6.2321999999999997</v>
      </c>
      <c r="M273" s="52"/>
      <c r="N273" s="52"/>
      <c r="O273" s="52">
        <v>1.716</v>
      </c>
      <c r="P273" s="52" t="s">
        <v>33</v>
      </c>
      <c r="Q273" s="50"/>
      <c r="R273" s="49"/>
      <c r="S273" s="49" t="s">
        <v>34</v>
      </c>
      <c r="T273" s="50" t="s">
        <v>34</v>
      </c>
    </row>
    <row r="274" spans="1:20" x14ac:dyDescent="0.2">
      <c r="A274" s="45" t="s">
        <v>14</v>
      </c>
      <c r="B274" s="49">
        <v>2020</v>
      </c>
      <c r="C274" s="45" t="s">
        <v>566</v>
      </c>
      <c r="D274" s="45" t="s">
        <v>1</v>
      </c>
      <c r="E274" s="45" t="s">
        <v>52</v>
      </c>
      <c r="F274" s="62">
        <v>43952</v>
      </c>
      <c r="G274" s="47">
        <v>0.39930555555555558</v>
      </c>
      <c r="H274" s="48">
        <v>4.12</v>
      </c>
      <c r="I274" s="48">
        <v>190</v>
      </c>
      <c r="J274" s="48"/>
      <c r="K274" s="50">
        <v>60.7</v>
      </c>
      <c r="L274" s="50">
        <v>3.5</v>
      </c>
      <c r="M274" s="52"/>
      <c r="N274" s="52"/>
      <c r="O274" s="52">
        <v>1.9800000000000002E-2</v>
      </c>
      <c r="P274" s="52" t="s">
        <v>55</v>
      </c>
      <c r="Q274" s="50">
        <v>1.4999999999999999E-2</v>
      </c>
      <c r="R274" s="49">
        <v>1</v>
      </c>
      <c r="S274" s="49"/>
      <c r="T274" s="50" t="s">
        <v>58</v>
      </c>
    </row>
    <row r="275" spans="1:20" x14ac:dyDescent="0.2">
      <c r="A275" s="45" t="s">
        <v>14</v>
      </c>
      <c r="B275" s="49">
        <v>2020</v>
      </c>
      <c r="C275" s="45" t="s">
        <v>567</v>
      </c>
      <c r="D275" s="45" t="s">
        <v>1</v>
      </c>
      <c r="E275" s="45" t="s">
        <v>52</v>
      </c>
      <c r="F275" s="62">
        <v>44013</v>
      </c>
      <c r="G275" s="47">
        <v>0.5</v>
      </c>
      <c r="H275" s="48"/>
      <c r="I275" s="48"/>
      <c r="J275" s="48"/>
      <c r="K275" s="50">
        <v>56.3</v>
      </c>
      <c r="L275" s="50">
        <v>3.5</v>
      </c>
      <c r="M275" s="52"/>
      <c r="N275" s="52"/>
      <c r="O275" s="52">
        <v>0.12</v>
      </c>
      <c r="P275" s="52" t="s">
        <v>55</v>
      </c>
      <c r="Q275" s="50">
        <v>5.0000000000000001E-3</v>
      </c>
      <c r="R275" s="49">
        <v>1</v>
      </c>
      <c r="S275" s="49"/>
      <c r="T275" s="50" t="s">
        <v>58</v>
      </c>
    </row>
    <row r="276" spans="1:20" x14ac:dyDescent="0.2">
      <c r="A276" s="45" t="s">
        <v>14</v>
      </c>
      <c r="B276" s="49">
        <v>2020</v>
      </c>
      <c r="C276" s="45" t="s">
        <v>568</v>
      </c>
      <c r="D276" s="45" t="s">
        <v>1</v>
      </c>
      <c r="E276" s="45" t="s">
        <v>52</v>
      </c>
      <c r="F276" s="62">
        <v>44039</v>
      </c>
      <c r="G276" s="47">
        <v>0.47013888888888888</v>
      </c>
      <c r="H276" s="48">
        <v>5.14</v>
      </c>
      <c r="I276" s="48"/>
      <c r="J276" s="48"/>
      <c r="K276" s="50">
        <v>61.9</v>
      </c>
      <c r="L276" s="50">
        <v>5.2</v>
      </c>
      <c r="M276" s="52"/>
      <c r="N276" s="52"/>
      <c r="O276" s="52">
        <v>8.0000000000000004E-4</v>
      </c>
      <c r="P276" s="52" t="s">
        <v>55</v>
      </c>
      <c r="Q276" s="50">
        <v>1E-4</v>
      </c>
      <c r="R276" s="49">
        <v>1</v>
      </c>
      <c r="S276" s="49"/>
      <c r="T276" s="50" t="s">
        <v>57</v>
      </c>
    </row>
    <row r="277" spans="1:20" x14ac:dyDescent="0.2">
      <c r="A277" s="45" t="s">
        <v>14</v>
      </c>
      <c r="B277" s="49">
        <v>2020</v>
      </c>
      <c r="C277" s="45" t="s">
        <v>569</v>
      </c>
      <c r="D277" s="45" t="s">
        <v>1</v>
      </c>
      <c r="E277" s="45" t="s">
        <v>52</v>
      </c>
      <c r="F277" s="62">
        <v>44175</v>
      </c>
      <c r="G277" s="47">
        <v>0.46875</v>
      </c>
      <c r="H277" s="48">
        <v>2.57</v>
      </c>
      <c r="I277" s="48"/>
      <c r="J277" s="48"/>
      <c r="K277" s="50">
        <v>63.15</v>
      </c>
      <c r="L277" s="50">
        <v>7.75</v>
      </c>
      <c r="M277" s="52"/>
      <c r="N277" s="52"/>
      <c r="O277" s="52">
        <v>0.1</v>
      </c>
      <c r="P277" s="52" t="s">
        <v>55</v>
      </c>
      <c r="Q277" s="50">
        <v>5.0000000000000001E-3</v>
      </c>
      <c r="R277" s="49">
        <v>1</v>
      </c>
      <c r="S277" s="49"/>
      <c r="T277" s="50" t="s">
        <v>34</v>
      </c>
    </row>
    <row r="278" spans="1:20" x14ac:dyDescent="0.2">
      <c r="A278" s="78" t="s">
        <v>21</v>
      </c>
      <c r="B278" s="79">
        <v>2020</v>
      </c>
      <c r="C278" s="78" t="s">
        <v>121</v>
      </c>
      <c r="D278" s="79" t="s">
        <v>1</v>
      </c>
      <c r="E278" s="79" t="s">
        <v>1</v>
      </c>
      <c r="F278" s="80">
        <v>43840</v>
      </c>
      <c r="G278" s="81">
        <v>0.80902777777777779</v>
      </c>
      <c r="H278" s="82">
        <v>2.5722222222222002</v>
      </c>
      <c r="I278" s="78">
        <v>260</v>
      </c>
      <c r="J278" s="79"/>
      <c r="K278" s="83">
        <v>44.225000000000001</v>
      </c>
      <c r="L278" s="83">
        <v>-9.4133329999999997</v>
      </c>
      <c r="M278" s="84">
        <v>17.803999999999998</v>
      </c>
      <c r="N278" s="84">
        <v>2.331</v>
      </c>
      <c r="O278" s="84">
        <v>5.4489999999999998</v>
      </c>
      <c r="P278" s="78" t="s">
        <v>34</v>
      </c>
      <c r="Q278" s="78"/>
      <c r="R278" s="78"/>
      <c r="S278" s="85"/>
      <c r="T278" s="86" t="s">
        <v>57</v>
      </c>
    </row>
    <row r="279" spans="1:20" x14ac:dyDescent="0.2">
      <c r="A279" s="78" t="s">
        <v>21</v>
      </c>
      <c r="B279" s="79">
        <v>2020</v>
      </c>
      <c r="C279" s="78" t="s">
        <v>104</v>
      </c>
      <c r="D279" s="79" t="s">
        <v>1</v>
      </c>
      <c r="E279" s="79" t="s">
        <v>1</v>
      </c>
      <c r="F279" s="80">
        <v>43880</v>
      </c>
      <c r="G279" s="81">
        <v>0.75</v>
      </c>
      <c r="H279" s="82">
        <v>2.5722222222222002</v>
      </c>
      <c r="I279" s="78">
        <v>280</v>
      </c>
      <c r="J279" s="79"/>
      <c r="K279" s="83">
        <v>43.865966999999998</v>
      </c>
      <c r="L279" s="83">
        <v>-5.2637939999999999</v>
      </c>
      <c r="M279" s="84">
        <v>23.84</v>
      </c>
      <c r="N279" s="84">
        <v>8</v>
      </c>
      <c r="O279" s="84">
        <v>35.954999999999998</v>
      </c>
      <c r="P279" s="78" t="s">
        <v>34</v>
      </c>
      <c r="Q279" s="78"/>
      <c r="R279" s="78"/>
      <c r="S279" s="85"/>
      <c r="T279" s="78" t="s">
        <v>34</v>
      </c>
    </row>
    <row r="280" spans="1:20" x14ac:dyDescent="0.2">
      <c r="A280" s="78" t="s">
        <v>21</v>
      </c>
      <c r="B280" s="79">
        <v>2020</v>
      </c>
      <c r="C280" s="78" t="s">
        <v>122</v>
      </c>
      <c r="D280" s="79" t="s">
        <v>1</v>
      </c>
      <c r="E280" s="79" t="s">
        <v>52</v>
      </c>
      <c r="F280" s="80">
        <v>44002</v>
      </c>
      <c r="G280" s="81">
        <v>0.31944444444444448</v>
      </c>
      <c r="H280" s="82">
        <v>7.7166666666666011</v>
      </c>
      <c r="I280" s="78">
        <v>270</v>
      </c>
      <c r="J280" s="79"/>
      <c r="K280" s="83">
        <v>44.704999999999998</v>
      </c>
      <c r="L280" s="83">
        <v>-7.8616669999999997</v>
      </c>
      <c r="M280" s="84">
        <v>7.4210000000000003</v>
      </c>
      <c r="N280" s="84">
        <v>3.274</v>
      </c>
      <c r="O280" s="84">
        <v>7.0110000000000001</v>
      </c>
      <c r="P280" s="78" t="s">
        <v>34</v>
      </c>
      <c r="Q280" s="78"/>
      <c r="R280" s="78"/>
      <c r="S280" s="85"/>
      <c r="T280" s="78" t="s">
        <v>34</v>
      </c>
    </row>
    <row r="281" spans="1:20" x14ac:dyDescent="0.2">
      <c r="A281" s="78" t="s">
        <v>21</v>
      </c>
      <c r="B281" s="79">
        <v>2020</v>
      </c>
      <c r="C281" s="78" t="s">
        <v>123</v>
      </c>
      <c r="D281" s="79" t="s">
        <v>1</v>
      </c>
      <c r="E281" s="79" t="s">
        <v>52</v>
      </c>
      <c r="F281" s="80">
        <v>44011</v>
      </c>
      <c r="G281" s="81">
        <v>0.50694444444444442</v>
      </c>
      <c r="H281" s="82">
        <v>2.5722222222222002</v>
      </c>
      <c r="I281" s="78">
        <v>260</v>
      </c>
      <c r="J281" s="79"/>
      <c r="K281" s="83">
        <v>43.713332999999999</v>
      </c>
      <c r="L281" s="83">
        <v>-3.4466670000000001</v>
      </c>
      <c r="M281" s="84">
        <v>4.4539999999999997</v>
      </c>
      <c r="N281" s="84">
        <v>4</v>
      </c>
      <c r="O281" s="84">
        <v>3.2490000000000001</v>
      </c>
      <c r="P281" s="78" t="s">
        <v>33</v>
      </c>
      <c r="Q281" s="78"/>
      <c r="R281" s="78"/>
      <c r="S281" s="78" t="s">
        <v>594</v>
      </c>
      <c r="T281" s="86" t="s">
        <v>57</v>
      </c>
    </row>
    <row r="282" spans="1:20" x14ac:dyDescent="0.2">
      <c r="A282" s="78" t="s">
        <v>21</v>
      </c>
      <c r="B282" s="79">
        <v>2020</v>
      </c>
      <c r="C282" s="78" t="s">
        <v>124</v>
      </c>
      <c r="D282" s="79" t="s">
        <v>1</v>
      </c>
      <c r="E282" s="79" t="s">
        <v>52</v>
      </c>
      <c r="F282" s="80">
        <v>44011</v>
      </c>
      <c r="G282" s="81">
        <v>0.52083333333333337</v>
      </c>
      <c r="H282" s="82">
        <v>2.5722222222222002</v>
      </c>
      <c r="I282" s="78">
        <v>260</v>
      </c>
      <c r="J282" s="79"/>
      <c r="K282" s="83">
        <v>43.746667000000002</v>
      </c>
      <c r="L282" s="83">
        <v>-3.2716669999999999</v>
      </c>
      <c r="M282" s="84">
        <v>1.3460000000000001</v>
      </c>
      <c r="N282" s="84">
        <v>1.7889999999999999</v>
      </c>
      <c r="O282" s="84">
        <v>2.8620000000000001</v>
      </c>
      <c r="P282" s="78" t="s">
        <v>33</v>
      </c>
      <c r="Q282" s="78"/>
      <c r="R282" s="78"/>
      <c r="S282" s="78" t="s">
        <v>594</v>
      </c>
      <c r="T282" s="86" t="s">
        <v>57</v>
      </c>
    </row>
    <row r="283" spans="1:20" x14ac:dyDescent="0.2">
      <c r="A283" s="78" t="s">
        <v>21</v>
      </c>
      <c r="B283" s="79">
        <v>2020</v>
      </c>
      <c r="C283" s="78" t="s">
        <v>125</v>
      </c>
      <c r="D283" s="79" t="s">
        <v>1</v>
      </c>
      <c r="E283" s="79" t="s">
        <v>52</v>
      </c>
      <c r="F283" s="80">
        <v>44015</v>
      </c>
      <c r="G283" s="81">
        <v>0.41666666666666669</v>
      </c>
      <c r="H283" s="82">
        <v>4.1155555555555203</v>
      </c>
      <c r="I283" s="78">
        <v>250</v>
      </c>
      <c r="J283" s="79"/>
      <c r="K283" s="83">
        <v>43.65</v>
      </c>
      <c r="L283" s="83">
        <v>-5.8833330000000004</v>
      </c>
      <c r="M283" s="84"/>
      <c r="N283" s="84"/>
      <c r="O283" s="84"/>
      <c r="P283" s="78" t="s">
        <v>208</v>
      </c>
      <c r="Q283" s="78"/>
      <c r="R283" s="78"/>
      <c r="S283" s="85"/>
      <c r="T283" s="86" t="s">
        <v>34</v>
      </c>
    </row>
    <row r="284" spans="1:20" x14ac:dyDescent="0.2">
      <c r="A284" s="78" t="s">
        <v>21</v>
      </c>
      <c r="B284" s="79">
        <v>2020</v>
      </c>
      <c r="C284" s="78" t="s">
        <v>126</v>
      </c>
      <c r="D284" s="79" t="s">
        <v>1</v>
      </c>
      <c r="E284" s="79" t="s">
        <v>52</v>
      </c>
      <c r="F284" s="80">
        <v>44023</v>
      </c>
      <c r="G284" s="81">
        <v>0.43055555555555558</v>
      </c>
      <c r="H284" s="82">
        <v>5.1444444444444004</v>
      </c>
      <c r="I284" s="78">
        <v>65</v>
      </c>
      <c r="J284" s="79"/>
      <c r="K284" s="83">
        <v>43.43</v>
      </c>
      <c r="L284" s="83">
        <v>-3.088333</v>
      </c>
      <c r="M284" s="84"/>
      <c r="N284" s="84"/>
      <c r="O284" s="84"/>
      <c r="P284" s="78" t="s">
        <v>208</v>
      </c>
      <c r="Q284" s="78"/>
      <c r="R284" s="78"/>
      <c r="S284" s="85"/>
      <c r="T284" s="86" t="s">
        <v>34</v>
      </c>
    </row>
    <row r="285" spans="1:20" x14ac:dyDescent="0.2">
      <c r="A285" s="78" t="s">
        <v>21</v>
      </c>
      <c r="B285" s="79">
        <v>2020</v>
      </c>
      <c r="C285" s="78" t="s">
        <v>105</v>
      </c>
      <c r="D285" s="79" t="s">
        <v>1</v>
      </c>
      <c r="E285" s="79" t="s">
        <v>52</v>
      </c>
      <c r="F285" s="80">
        <v>44023</v>
      </c>
      <c r="G285" s="81">
        <v>0.43541666666666662</v>
      </c>
      <c r="H285" s="82">
        <v>5.1444444444444004</v>
      </c>
      <c r="I285" s="78">
        <v>65</v>
      </c>
      <c r="J285" s="79"/>
      <c r="K285" s="83">
        <v>43.46</v>
      </c>
      <c r="L285" s="83">
        <v>-3.97</v>
      </c>
      <c r="M285" s="84"/>
      <c r="N285" s="84"/>
      <c r="O285" s="84"/>
      <c r="P285" s="78" t="s">
        <v>208</v>
      </c>
      <c r="Q285" s="78"/>
      <c r="R285" s="78"/>
      <c r="S285" s="85"/>
      <c r="T285" s="86" t="s">
        <v>34</v>
      </c>
    </row>
    <row r="286" spans="1:20" x14ac:dyDescent="0.2">
      <c r="A286" s="78" t="s">
        <v>21</v>
      </c>
      <c r="B286" s="79">
        <v>2020</v>
      </c>
      <c r="C286" s="78" t="s">
        <v>106</v>
      </c>
      <c r="D286" s="79" t="s">
        <v>1</v>
      </c>
      <c r="E286" s="79" t="s">
        <v>52</v>
      </c>
      <c r="F286" s="80">
        <v>44023</v>
      </c>
      <c r="G286" s="81">
        <v>0.4368055555555555</v>
      </c>
      <c r="H286" s="82">
        <v>5.1444444444444004</v>
      </c>
      <c r="I286" s="78">
        <v>65</v>
      </c>
      <c r="J286" s="79"/>
      <c r="K286" s="83">
        <v>43.498333000000002</v>
      </c>
      <c r="L286" s="83">
        <v>-2.8616670000000002</v>
      </c>
      <c r="M286" s="84"/>
      <c r="N286" s="84"/>
      <c r="O286" s="84"/>
      <c r="P286" s="78" t="s">
        <v>208</v>
      </c>
      <c r="Q286" s="78"/>
      <c r="R286" s="78"/>
      <c r="S286" s="85"/>
      <c r="T286" s="86" t="s">
        <v>34</v>
      </c>
    </row>
    <row r="287" spans="1:20" x14ac:dyDescent="0.2">
      <c r="A287" s="78" t="s">
        <v>21</v>
      </c>
      <c r="B287" s="79">
        <v>2020</v>
      </c>
      <c r="C287" s="78" t="s">
        <v>107</v>
      </c>
      <c r="D287" s="79" t="s">
        <v>1</v>
      </c>
      <c r="E287" s="79" t="s">
        <v>52</v>
      </c>
      <c r="F287" s="80">
        <v>44023</v>
      </c>
      <c r="G287" s="81">
        <v>0.43888888888888888</v>
      </c>
      <c r="H287" s="82">
        <v>5.1444444444444004</v>
      </c>
      <c r="I287" s="78">
        <v>65</v>
      </c>
      <c r="J287" s="79"/>
      <c r="K287" s="83">
        <v>43.486666999999997</v>
      </c>
      <c r="L287" s="83">
        <v>-2.8650000000000002</v>
      </c>
      <c r="M287" s="84"/>
      <c r="N287" s="84"/>
      <c r="O287" s="84"/>
      <c r="P287" s="78" t="s">
        <v>208</v>
      </c>
      <c r="Q287" s="78"/>
      <c r="R287" s="78"/>
      <c r="S287" s="85"/>
      <c r="T287" s="86" t="s">
        <v>34</v>
      </c>
    </row>
    <row r="288" spans="1:20" x14ac:dyDescent="0.2">
      <c r="A288" s="78" t="s">
        <v>21</v>
      </c>
      <c r="B288" s="79">
        <v>2020</v>
      </c>
      <c r="C288" s="78" t="s">
        <v>108</v>
      </c>
      <c r="D288" s="79" t="s">
        <v>1</v>
      </c>
      <c r="E288" s="79" t="s">
        <v>52</v>
      </c>
      <c r="F288" s="80">
        <v>44023</v>
      </c>
      <c r="G288" s="81">
        <v>0.44236111111111115</v>
      </c>
      <c r="H288" s="82">
        <v>5.1444444444444004</v>
      </c>
      <c r="I288" s="78">
        <v>65</v>
      </c>
      <c r="J288" s="79"/>
      <c r="K288" s="83">
        <v>43.491667</v>
      </c>
      <c r="L288" s="83">
        <v>-2.7916669999999999</v>
      </c>
      <c r="M288" s="84"/>
      <c r="N288" s="84"/>
      <c r="O288" s="84"/>
      <c r="P288" s="78" t="s">
        <v>208</v>
      </c>
      <c r="Q288" s="78"/>
      <c r="R288" s="78"/>
      <c r="S288" s="85"/>
      <c r="T288" s="86" t="s">
        <v>34</v>
      </c>
    </row>
    <row r="289" spans="1:20" x14ac:dyDescent="0.2">
      <c r="A289" s="78" t="s">
        <v>21</v>
      </c>
      <c r="B289" s="79">
        <v>2020</v>
      </c>
      <c r="C289" s="78" t="s">
        <v>109</v>
      </c>
      <c r="D289" s="79" t="s">
        <v>1</v>
      </c>
      <c r="E289" s="79" t="s">
        <v>52</v>
      </c>
      <c r="F289" s="80">
        <v>44023</v>
      </c>
      <c r="G289" s="81">
        <v>0.44722222222222219</v>
      </c>
      <c r="H289" s="82">
        <v>5.1444444444444004</v>
      </c>
      <c r="I289" s="78">
        <v>65</v>
      </c>
      <c r="J289" s="79"/>
      <c r="K289" s="83">
        <v>43.496667000000002</v>
      </c>
      <c r="L289" s="83">
        <v>-2.73</v>
      </c>
      <c r="M289" s="84"/>
      <c r="N289" s="84"/>
      <c r="O289" s="84"/>
      <c r="P289" s="78" t="s">
        <v>208</v>
      </c>
      <c r="Q289" s="78"/>
      <c r="R289" s="78"/>
      <c r="S289" s="85"/>
      <c r="T289" s="86" t="s">
        <v>34</v>
      </c>
    </row>
    <row r="290" spans="1:20" x14ac:dyDescent="0.2">
      <c r="A290" s="78" t="s">
        <v>21</v>
      </c>
      <c r="B290" s="79">
        <v>2020</v>
      </c>
      <c r="C290" s="78" t="s">
        <v>110</v>
      </c>
      <c r="D290" s="79" t="s">
        <v>1</v>
      </c>
      <c r="E290" s="79" t="s">
        <v>52</v>
      </c>
      <c r="F290" s="80">
        <v>44023</v>
      </c>
      <c r="G290" s="81">
        <v>0.4513888888888889</v>
      </c>
      <c r="H290" s="82">
        <v>5.1444444444444004</v>
      </c>
      <c r="I290" s="78">
        <v>65</v>
      </c>
      <c r="J290" s="79"/>
      <c r="K290" s="83">
        <v>43.4</v>
      </c>
      <c r="L290" s="83">
        <v>-2.4283329999999999</v>
      </c>
      <c r="M290" s="84"/>
      <c r="N290" s="84"/>
      <c r="O290" s="84"/>
      <c r="P290" s="78" t="s">
        <v>208</v>
      </c>
      <c r="Q290" s="78"/>
      <c r="R290" s="78"/>
      <c r="S290" s="85"/>
      <c r="T290" s="86" t="s">
        <v>34</v>
      </c>
    </row>
    <row r="291" spans="1:20" x14ac:dyDescent="0.2">
      <c r="A291" s="78" t="s">
        <v>21</v>
      </c>
      <c r="B291" s="79">
        <v>2020</v>
      </c>
      <c r="C291" s="78" t="s">
        <v>111</v>
      </c>
      <c r="D291" s="79" t="s">
        <v>1</v>
      </c>
      <c r="E291" s="79" t="s">
        <v>52</v>
      </c>
      <c r="F291" s="80">
        <v>44026</v>
      </c>
      <c r="G291" s="81">
        <v>0.47569444444444442</v>
      </c>
      <c r="H291" s="82">
        <v>2.5722222222222002</v>
      </c>
      <c r="I291" s="78">
        <v>80</v>
      </c>
      <c r="J291" s="79"/>
      <c r="K291" s="83">
        <v>43.458333000000003</v>
      </c>
      <c r="L291" s="83">
        <v>-4.141667</v>
      </c>
      <c r="M291" s="84"/>
      <c r="N291" s="84"/>
      <c r="O291" s="84"/>
      <c r="P291" s="78" t="s">
        <v>208</v>
      </c>
      <c r="Q291" s="78"/>
      <c r="R291" s="78"/>
      <c r="S291" s="85"/>
      <c r="T291" s="86" t="s">
        <v>34</v>
      </c>
    </row>
    <row r="292" spans="1:20" x14ac:dyDescent="0.2">
      <c r="A292" s="78" t="s">
        <v>21</v>
      </c>
      <c r="B292" s="79">
        <v>2020</v>
      </c>
      <c r="C292" s="78" t="s">
        <v>112</v>
      </c>
      <c r="D292" s="79" t="s">
        <v>1</v>
      </c>
      <c r="E292" s="79" t="s">
        <v>52</v>
      </c>
      <c r="F292" s="80">
        <v>44028</v>
      </c>
      <c r="G292" s="81">
        <v>0.37361111111111112</v>
      </c>
      <c r="H292" s="82">
        <v>5.1444444444444004</v>
      </c>
      <c r="I292" s="78">
        <v>300</v>
      </c>
      <c r="J292" s="79"/>
      <c r="K292" s="83">
        <v>42.835000000000001</v>
      </c>
      <c r="L292" s="83">
        <v>-9.1866669999999999</v>
      </c>
      <c r="M292" s="84"/>
      <c r="N292" s="84"/>
      <c r="O292" s="84"/>
      <c r="P292" s="78" t="s">
        <v>208</v>
      </c>
      <c r="Q292" s="78"/>
      <c r="R292" s="78"/>
      <c r="S292" s="85"/>
      <c r="T292" s="86" t="s">
        <v>34</v>
      </c>
    </row>
    <row r="293" spans="1:20" x14ac:dyDescent="0.2">
      <c r="A293" s="78" t="s">
        <v>21</v>
      </c>
      <c r="B293" s="79">
        <v>2020</v>
      </c>
      <c r="C293" s="78" t="s">
        <v>113</v>
      </c>
      <c r="D293" s="79" t="s">
        <v>1</v>
      </c>
      <c r="E293" s="79" t="s">
        <v>52</v>
      </c>
      <c r="F293" s="80">
        <v>44034</v>
      </c>
      <c r="G293" s="81">
        <v>0.41666666666666669</v>
      </c>
      <c r="H293" s="82">
        <v>5.1444444444444004</v>
      </c>
      <c r="I293" s="78">
        <v>320</v>
      </c>
      <c r="J293" s="79"/>
      <c r="K293" s="83">
        <v>43.585166999999998</v>
      </c>
      <c r="L293" s="83">
        <v>-5.9801669999999998</v>
      </c>
      <c r="M293" s="84"/>
      <c r="N293" s="84"/>
      <c r="O293" s="84"/>
      <c r="P293" s="78" t="s">
        <v>208</v>
      </c>
      <c r="Q293" s="78"/>
      <c r="R293" s="78"/>
      <c r="S293" s="85"/>
      <c r="T293" s="86" t="s">
        <v>34</v>
      </c>
    </row>
    <row r="294" spans="1:20" x14ac:dyDescent="0.2">
      <c r="A294" s="78" t="s">
        <v>21</v>
      </c>
      <c r="B294" s="79">
        <v>2020</v>
      </c>
      <c r="C294" s="78" t="s">
        <v>114</v>
      </c>
      <c r="D294" s="79" t="s">
        <v>1</v>
      </c>
      <c r="E294" s="79" t="s">
        <v>52</v>
      </c>
      <c r="F294" s="80">
        <v>44034</v>
      </c>
      <c r="G294" s="81">
        <v>0.42708333333333331</v>
      </c>
      <c r="H294" s="82">
        <v>5.1444444444444004</v>
      </c>
      <c r="I294" s="78">
        <v>320</v>
      </c>
      <c r="J294" s="79"/>
      <c r="K294" s="83">
        <v>43.555667</v>
      </c>
      <c r="L294" s="83">
        <v>-5.5194999999999999</v>
      </c>
      <c r="M294" s="84"/>
      <c r="N294" s="84"/>
      <c r="O294" s="84"/>
      <c r="P294" s="78" t="s">
        <v>208</v>
      </c>
      <c r="Q294" s="78"/>
      <c r="R294" s="78"/>
      <c r="S294" s="85"/>
      <c r="T294" s="86" t="s">
        <v>34</v>
      </c>
    </row>
    <row r="295" spans="1:20" x14ac:dyDescent="0.2">
      <c r="A295" s="78" t="s">
        <v>21</v>
      </c>
      <c r="B295" s="79">
        <v>2020</v>
      </c>
      <c r="C295" s="78" t="s">
        <v>115</v>
      </c>
      <c r="D295" s="79" t="s">
        <v>1</v>
      </c>
      <c r="E295" s="79" t="s">
        <v>52</v>
      </c>
      <c r="F295" s="80">
        <v>44034</v>
      </c>
      <c r="G295" s="81">
        <v>0.43055555555555558</v>
      </c>
      <c r="H295" s="82">
        <v>5.1444444444444004</v>
      </c>
      <c r="I295" s="78">
        <v>320</v>
      </c>
      <c r="J295" s="79"/>
      <c r="K295" s="83">
        <v>43.554499999999997</v>
      </c>
      <c r="L295" s="83">
        <v>-5.4256669999999998</v>
      </c>
      <c r="M295" s="84"/>
      <c r="N295" s="84"/>
      <c r="O295" s="84"/>
      <c r="P295" s="78" t="s">
        <v>208</v>
      </c>
      <c r="Q295" s="78"/>
      <c r="R295" s="78"/>
      <c r="S295" s="85"/>
      <c r="T295" s="86" t="s">
        <v>34</v>
      </c>
    </row>
    <row r="296" spans="1:20" x14ac:dyDescent="0.2">
      <c r="A296" s="78" t="s">
        <v>21</v>
      </c>
      <c r="B296" s="79">
        <v>2020</v>
      </c>
      <c r="C296" s="78" t="s">
        <v>116</v>
      </c>
      <c r="D296" s="79" t="s">
        <v>1</v>
      </c>
      <c r="E296" s="79" t="s">
        <v>52</v>
      </c>
      <c r="F296" s="80">
        <v>44034</v>
      </c>
      <c r="G296" s="81">
        <v>0.43402777777777773</v>
      </c>
      <c r="H296" s="82">
        <v>5.1444444444444004</v>
      </c>
      <c r="I296" s="78">
        <v>320</v>
      </c>
      <c r="J296" s="79"/>
      <c r="K296" s="83">
        <v>43.541167000000002</v>
      </c>
      <c r="L296" s="83">
        <v>-5.3209999999999997</v>
      </c>
      <c r="M296" s="84"/>
      <c r="N296" s="84"/>
      <c r="O296" s="84"/>
      <c r="P296" s="78" t="s">
        <v>208</v>
      </c>
      <c r="Q296" s="78"/>
      <c r="R296" s="78"/>
      <c r="S296" s="85"/>
      <c r="T296" s="86" t="s">
        <v>34</v>
      </c>
    </row>
    <row r="297" spans="1:20" x14ac:dyDescent="0.2">
      <c r="A297" s="78" t="s">
        <v>21</v>
      </c>
      <c r="B297" s="79">
        <v>2020</v>
      </c>
      <c r="C297" s="78" t="s">
        <v>117</v>
      </c>
      <c r="D297" s="79" t="s">
        <v>1</v>
      </c>
      <c r="E297" s="79" t="s">
        <v>52</v>
      </c>
      <c r="F297" s="80">
        <v>44034</v>
      </c>
      <c r="G297" s="81">
        <v>0.65972222222222221</v>
      </c>
      <c r="H297" s="82">
        <v>5.1444444444444004</v>
      </c>
      <c r="I297" s="78">
        <v>320</v>
      </c>
      <c r="J297" s="79"/>
      <c r="K297" s="83">
        <v>43.480666999999997</v>
      </c>
      <c r="L297" s="83">
        <v>-5.1703330000000003</v>
      </c>
      <c r="M297" s="84"/>
      <c r="N297" s="84"/>
      <c r="O297" s="84"/>
      <c r="P297" s="78" t="s">
        <v>208</v>
      </c>
      <c r="Q297" s="78"/>
      <c r="R297" s="78"/>
      <c r="S297" s="85"/>
      <c r="T297" s="86" t="s">
        <v>34</v>
      </c>
    </row>
    <row r="298" spans="1:20" x14ac:dyDescent="0.2">
      <c r="A298" s="78" t="s">
        <v>21</v>
      </c>
      <c r="B298" s="79">
        <v>2020</v>
      </c>
      <c r="C298" s="78" t="s">
        <v>118</v>
      </c>
      <c r="D298" s="79" t="s">
        <v>1</v>
      </c>
      <c r="E298" s="79" t="s">
        <v>52</v>
      </c>
      <c r="F298" s="80">
        <v>44034</v>
      </c>
      <c r="G298" s="81">
        <v>0.44444444444444442</v>
      </c>
      <c r="H298" s="82">
        <v>5.1444444444444004</v>
      </c>
      <c r="I298" s="78">
        <v>320</v>
      </c>
      <c r="J298" s="79"/>
      <c r="K298" s="83">
        <v>43.495832999999998</v>
      </c>
      <c r="L298" s="83">
        <v>-5.1153329999999997</v>
      </c>
      <c r="M298" s="84"/>
      <c r="N298" s="84"/>
      <c r="O298" s="84"/>
      <c r="P298" s="78" t="s">
        <v>208</v>
      </c>
      <c r="Q298" s="78"/>
      <c r="R298" s="78"/>
      <c r="S298" s="85"/>
      <c r="T298" s="86" t="s">
        <v>34</v>
      </c>
    </row>
    <row r="299" spans="1:20" x14ac:dyDescent="0.2">
      <c r="A299" s="78" t="s">
        <v>21</v>
      </c>
      <c r="B299" s="79">
        <v>2020</v>
      </c>
      <c r="C299" s="78" t="s">
        <v>119</v>
      </c>
      <c r="D299" s="79" t="s">
        <v>1</v>
      </c>
      <c r="E299" s="79" t="s">
        <v>52</v>
      </c>
      <c r="F299" s="80">
        <v>44034</v>
      </c>
      <c r="G299" s="81">
        <v>0.44791666666666669</v>
      </c>
      <c r="H299" s="82">
        <v>5.1444444444444004</v>
      </c>
      <c r="I299" s="78">
        <v>320</v>
      </c>
      <c r="J299" s="79"/>
      <c r="K299" s="83">
        <v>43.458333000000003</v>
      </c>
      <c r="L299" s="83">
        <v>-4.9085000000000001</v>
      </c>
      <c r="M299" s="84"/>
      <c r="N299" s="84"/>
      <c r="O299" s="84"/>
      <c r="P299" s="78" t="s">
        <v>208</v>
      </c>
      <c r="Q299" s="78"/>
      <c r="R299" s="78"/>
      <c r="S299" s="85"/>
      <c r="T299" s="86" t="s">
        <v>34</v>
      </c>
    </row>
    <row r="300" spans="1:20" x14ac:dyDescent="0.2">
      <c r="A300" s="78" t="s">
        <v>21</v>
      </c>
      <c r="B300" s="79">
        <v>2020</v>
      </c>
      <c r="C300" s="78" t="s">
        <v>120</v>
      </c>
      <c r="D300" s="79" t="s">
        <v>1</v>
      </c>
      <c r="E300" s="79" t="s">
        <v>52</v>
      </c>
      <c r="F300" s="80">
        <v>44034</v>
      </c>
      <c r="G300" s="81">
        <v>0.45833333333333331</v>
      </c>
      <c r="H300" s="82">
        <v>5.1444444444444004</v>
      </c>
      <c r="I300" s="78">
        <v>320</v>
      </c>
      <c r="J300" s="79"/>
      <c r="K300" s="83">
        <v>43.396166999999998</v>
      </c>
      <c r="L300" s="83">
        <v>-4.2966670000000002</v>
      </c>
      <c r="M300" s="84"/>
      <c r="N300" s="84"/>
      <c r="O300" s="84"/>
      <c r="P300" s="78" t="s">
        <v>208</v>
      </c>
      <c r="Q300" s="78"/>
      <c r="R300" s="78"/>
      <c r="S300" s="85"/>
      <c r="T300" s="86" t="s">
        <v>34</v>
      </c>
    </row>
    <row r="301" spans="1:20" x14ac:dyDescent="0.2">
      <c r="A301" s="78" t="s">
        <v>21</v>
      </c>
      <c r="B301" s="79">
        <v>2020</v>
      </c>
      <c r="C301" s="78" t="s">
        <v>209</v>
      </c>
      <c r="D301" s="79" t="s">
        <v>1</v>
      </c>
      <c r="E301" s="79" t="s">
        <v>52</v>
      </c>
      <c r="F301" s="80">
        <v>44034</v>
      </c>
      <c r="G301" s="81">
        <v>0.4826388888888889</v>
      </c>
      <c r="H301" s="82">
        <v>5.1444444444444004</v>
      </c>
      <c r="I301" s="78">
        <v>320</v>
      </c>
      <c r="J301" s="79"/>
      <c r="K301" s="83">
        <v>43.493000000000002</v>
      </c>
      <c r="L301" s="83">
        <v>-4.7975000000000003</v>
      </c>
      <c r="M301" s="84"/>
      <c r="N301" s="84"/>
      <c r="O301" s="84"/>
      <c r="P301" s="78" t="s">
        <v>208</v>
      </c>
      <c r="Q301" s="78"/>
      <c r="R301" s="78"/>
      <c r="S301" s="85"/>
      <c r="T301" s="86" t="s">
        <v>34</v>
      </c>
    </row>
    <row r="302" spans="1:20" x14ac:dyDescent="0.2">
      <c r="A302" s="78" t="s">
        <v>21</v>
      </c>
      <c r="B302" s="79">
        <v>2020</v>
      </c>
      <c r="C302" s="78" t="s">
        <v>210</v>
      </c>
      <c r="D302" s="79" t="s">
        <v>1</v>
      </c>
      <c r="E302" s="79" t="s">
        <v>52</v>
      </c>
      <c r="F302" s="80">
        <v>44034</v>
      </c>
      <c r="G302" s="81">
        <v>0.49305555555555558</v>
      </c>
      <c r="H302" s="82">
        <v>5.1444444444444004</v>
      </c>
      <c r="I302" s="78">
        <v>320</v>
      </c>
      <c r="J302" s="79"/>
      <c r="K302" s="83">
        <v>43.590833000000003</v>
      </c>
      <c r="L302" s="83">
        <v>-5.6158330000000003</v>
      </c>
      <c r="M302" s="84"/>
      <c r="N302" s="84"/>
      <c r="O302" s="84"/>
      <c r="P302" s="78" t="s">
        <v>208</v>
      </c>
      <c r="Q302" s="78"/>
      <c r="R302" s="78"/>
      <c r="S302" s="85"/>
      <c r="T302" s="86" t="s">
        <v>34</v>
      </c>
    </row>
    <row r="303" spans="1:20" x14ac:dyDescent="0.2">
      <c r="A303" s="78" t="s">
        <v>21</v>
      </c>
      <c r="B303" s="79">
        <v>2020</v>
      </c>
      <c r="C303" s="78" t="s">
        <v>211</v>
      </c>
      <c r="D303" s="79" t="s">
        <v>1</v>
      </c>
      <c r="E303" s="79" t="s">
        <v>52</v>
      </c>
      <c r="F303" s="80">
        <v>44034</v>
      </c>
      <c r="G303" s="81">
        <v>0.5</v>
      </c>
      <c r="H303" s="82">
        <v>5.1444444444444004</v>
      </c>
      <c r="I303" s="78">
        <v>320</v>
      </c>
      <c r="J303" s="79"/>
      <c r="K303" s="83">
        <v>43.641666999999998</v>
      </c>
      <c r="L303" s="83">
        <v>-5.7071670000000001</v>
      </c>
      <c r="M303" s="84"/>
      <c r="N303" s="84"/>
      <c r="O303" s="84"/>
      <c r="P303" s="78" t="s">
        <v>208</v>
      </c>
      <c r="Q303" s="78"/>
      <c r="R303" s="78"/>
      <c r="S303" s="85"/>
      <c r="T303" s="86" t="s">
        <v>34</v>
      </c>
    </row>
    <row r="304" spans="1:20" x14ac:dyDescent="0.2">
      <c r="A304" s="78" t="s">
        <v>21</v>
      </c>
      <c r="B304" s="79">
        <v>2020</v>
      </c>
      <c r="C304" s="78" t="s">
        <v>212</v>
      </c>
      <c r="D304" s="79" t="s">
        <v>1</v>
      </c>
      <c r="E304" s="79" t="s">
        <v>52</v>
      </c>
      <c r="F304" s="80">
        <v>44034</v>
      </c>
      <c r="G304" s="81">
        <v>0.50347222222222221</v>
      </c>
      <c r="H304" s="82">
        <v>5.1444444444444004</v>
      </c>
      <c r="I304" s="78">
        <v>320</v>
      </c>
      <c r="J304" s="79"/>
      <c r="K304" s="83">
        <v>43.646833000000001</v>
      </c>
      <c r="L304" s="83">
        <v>-5.7228329999999996</v>
      </c>
      <c r="M304" s="84"/>
      <c r="N304" s="84"/>
      <c r="O304" s="84"/>
      <c r="P304" s="78" t="s">
        <v>208</v>
      </c>
      <c r="Q304" s="78"/>
      <c r="R304" s="78"/>
      <c r="S304" s="85"/>
      <c r="T304" s="86" t="s">
        <v>34</v>
      </c>
    </row>
    <row r="305" spans="1:20" x14ac:dyDescent="0.2">
      <c r="A305" s="78" t="s">
        <v>21</v>
      </c>
      <c r="B305" s="79">
        <v>2020</v>
      </c>
      <c r="C305" s="78" t="s">
        <v>213</v>
      </c>
      <c r="D305" s="79" t="s">
        <v>1</v>
      </c>
      <c r="E305" s="79" t="s">
        <v>52</v>
      </c>
      <c r="F305" s="80">
        <v>44038</v>
      </c>
      <c r="G305" s="81">
        <v>0.44097222222222227</v>
      </c>
      <c r="H305" s="82">
        <v>2.5722222222222002</v>
      </c>
      <c r="I305" s="78">
        <v>340</v>
      </c>
      <c r="J305" s="79"/>
      <c r="K305" s="83">
        <v>42.908332999999999</v>
      </c>
      <c r="L305" s="83">
        <v>-9.19</v>
      </c>
      <c r="M305" s="84"/>
      <c r="N305" s="84"/>
      <c r="O305" s="84"/>
      <c r="P305" s="78" t="s">
        <v>208</v>
      </c>
      <c r="Q305" s="78"/>
      <c r="R305" s="78"/>
      <c r="S305" s="85"/>
      <c r="T305" s="86" t="s">
        <v>34</v>
      </c>
    </row>
    <row r="306" spans="1:20" x14ac:dyDescent="0.2">
      <c r="A306" s="78" t="s">
        <v>21</v>
      </c>
      <c r="B306" s="79">
        <v>2020</v>
      </c>
      <c r="C306" s="78" t="s">
        <v>214</v>
      </c>
      <c r="D306" s="79" t="s">
        <v>1</v>
      </c>
      <c r="E306" s="79" t="s">
        <v>52</v>
      </c>
      <c r="F306" s="80">
        <v>44038</v>
      </c>
      <c r="G306" s="81">
        <v>0.4513888888888889</v>
      </c>
      <c r="H306" s="82">
        <v>2.5722222222222002</v>
      </c>
      <c r="I306" s="78">
        <v>340</v>
      </c>
      <c r="J306" s="79"/>
      <c r="K306" s="83">
        <v>43.186667</v>
      </c>
      <c r="L306" s="83">
        <v>-9.2050000000000001</v>
      </c>
      <c r="M306" s="84"/>
      <c r="N306" s="84"/>
      <c r="O306" s="84"/>
      <c r="P306" s="78" t="s">
        <v>208</v>
      </c>
      <c r="Q306" s="78"/>
      <c r="R306" s="78"/>
      <c r="S306" s="85"/>
      <c r="T306" s="86" t="s">
        <v>34</v>
      </c>
    </row>
    <row r="307" spans="1:20" x14ac:dyDescent="0.2">
      <c r="A307" s="78" t="s">
        <v>21</v>
      </c>
      <c r="B307" s="79">
        <v>2020</v>
      </c>
      <c r="C307" s="78" t="s">
        <v>215</v>
      </c>
      <c r="D307" s="79" t="s">
        <v>1</v>
      </c>
      <c r="E307" s="79" t="s">
        <v>52</v>
      </c>
      <c r="F307" s="80">
        <v>44038</v>
      </c>
      <c r="G307" s="81">
        <v>0.46180555555555558</v>
      </c>
      <c r="H307" s="82">
        <v>2.5722222222222002</v>
      </c>
      <c r="I307" s="78">
        <v>340</v>
      </c>
      <c r="J307" s="79"/>
      <c r="K307" s="83">
        <v>43.333333000000003</v>
      </c>
      <c r="L307" s="83">
        <v>-8.7050000000000001</v>
      </c>
      <c r="M307" s="84"/>
      <c r="N307" s="84"/>
      <c r="O307" s="84"/>
      <c r="P307" s="78" t="s">
        <v>208</v>
      </c>
      <c r="Q307" s="78"/>
      <c r="R307" s="78"/>
      <c r="S307" s="85"/>
      <c r="T307" s="86" t="s">
        <v>34</v>
      </c>
    </row>
    <row r="308" spans="1:20" x14ac:dyDescent="0.2">
      <c r="A308" s="78" t="s">
        <v>21</v>
      </c>
      <c r="B308" s="79">
        <v>2020</v>
      </c>
      <c r="C308" s="78" t="s">
        <v>216</v>
      </c>
      <c r="D308" s="79" t="s">
        <v>1</v>
      </c>
      <c r="E308" s="79" t="s">
        <v>52</v>
      </c>
      <c r="F308" s="80">
        <v>44038</v>
      </c>
      <c r="G308" s="81">
        <v>0.46527777777777773</v>
      </c>
      <c r="H308" s="82">
        <v>2.5722222222222002</v>
      </c>
      <c r="I308" s="78">
        <v>340</v>
      </c>
      <c r="J308" s="79"/>
      <c r="K308" s="83">
        <v>43.331667000000003</v>
      </c>
      <c r="L308" s="83">
        <v>-8.641667</v>
      </c>
      <c r="M308" s="84"/>
      <c r="N308" s="84"/>
      <c r="O308" s="84"/>
      <c r="P308" s="78" t="s">
        <v>208</v>
      </c>
      <c r="Q308" s="78"/>
      <c r="R308" s="78"/>
      <c r="S308" s="85"/>
      <c r="T308" s="86" t="s">
        <v>34</v>
      </c>
    </row>
    <row r="309" spans="1:20" x14ac:dyDescent="0.2">
      <c r="A309" s="78" t="s">
        <v>21</v>
      </c>
      <c r="B309" s="79">
        <v>2020</v>
      </c>
      <c r="C309" s="78" t="s">
        <v>217</v>
      </c>
      <c r="D309" s="79" t="s">
        <v>1</v>
      </c>
      <c r="E309" s="79" t="s">
        <v>52</v>
      </c>
      <c r="F309" s="80">
        <v>44038</v>
      </c>
      <c r="G309" s="81">
        <v>0.4826388888888889</v>
      </c>
      <c r="H309" s="82">
        <v>2.5722222222222002</v>
      </c>
      <c r="I309" s="78">
        <v>340</v>
      </c>
      <c r="J309" s="79"/>
      <c r="K309" s="83">
        <v>43.418332999999997</v>
      </c>
      <c r="L309" s="83">
        <v>-8.5749999999999993</v>
      </c>
      <c r="M309" s="84"/>
      <c r="N309" s="84"/>
      <c r="O309" s="84"/>
      <c r="P309" s="78" t="s">
        <v>208</v>
      </c>
      <c r="Q309" s="78"/>
      <c r="R309" s="78"/>
      <c r="S309" s="85"/>
      <c r="T309" s="86" t="s">
        <v>34</v>
      </c>
    </row>
    <row r="310" spans="1:20" x14ac:dyDescent="0.2">
      <c r="A310" s="78" t="s">
        <v>21</v>
      </c>
      <c r="B310" s="79">
        <v>2020</v>
      </c>
      <c r="C310" s="78" t="s">
        <v>218</v>
      </c>
      <c r="D310" s="79" t="s">
        <v>1</v>
      </c>
      <c r="E310" s="79" t="s">
        <v>52</v>
      </c>
      <c r="F310" s="80">
        <v>44041</v>
      </c>
      <c r="G310" s="81">
        <v>0.46180555555555558</v>
      </c>
      <c r="H310" s="82">
        <v>2.5722222222222002</v>
      </c>
      <c r="I310" s="78">
        <v>50</v>
      </c>
      <c r="J310" s="79"/>
      <c r="K310" s="83">
        <v>43.325833000000003</v>
      </c>
      <c r="L310" s="83">
        <v>-2.2811669999999999</v>
      </c>
      <c r="M310" s="84"/>
      <c r="N310" s="84"/>
      <c r="O310" s="84"/>
      <c r="P310" s="78" t="s">
        <v>208</v>
      </c>
      <c r="Q310" s="78"/>
      <c r="R310" s="78"/>
      <c r="S310" s="85"/>
      <c r="T310" s="86" t="s">
        <v>34</v>
      </c>
    </row>
    <row r="311" spans="1:20" x14ac:dyDescent="0.2">
      <c r="A311" s="78" t="s">
        <v>21</v>
      </c>
      <c r="B311" s="79">
        <v>2020</v>
      </c>
      <c r="C311" s="78" t="s">
        <v>219</v>
      </c>
      <c r="D311" s="79" t="s">
        <v>1</v>
      </c>
      <c r="E311" s="79" t="s">
        <v>52</v>
      </c>
      <c r="F311" s="80">
        <v>44050</v>
      </c>
      <c r="G311" s="81">
        <v>0.40277777777777773</v>
      </c>
      <c r="H311" s="82">
        <v>2.5722222222222002</v>
      </c>
      <c r="I311" s="78">
        <v>340</v>
      </c>
      <c r="J311" s="79"/>
      <c r="K311" s="83">
        <v>43.446666999999998</v>
      </c>
      <c r="L311" s="83">
        <v>-9.9766670000000008</v>
      </c>
      <c r="M311" s="84">
        <v>18.501000000000001</v>
      </c>
      <c r="N311" s="84">
        <v>5.1130000000000004</v>
      </c>
      <c r="O311" s="84">
        <v>30.556999999999999</v>
      </c>
      <c r="P311" s="78" t="s">
        <v>34</v>
      </c>
      <c r="Q311" s="78"/>
      <c r="R311" s="78"/>
      <c r="S311" s="85"/>
      <c r="T311" s="86" t="s">
        <v>34</v>
      </c>
    </row>
    <row r="312" spans="1:20" x14ac:dyDescent="0.2">
      <c r="A312" s="78" t="s">
        <v>21</v>
      </c>
      <c r="B312" s="79">
        <v>2020</v>
      </c>
      <c r="C312" s="78" t="s">
        <v>220</v>
      </c>
      <c r="D312" s="79" t="s">
        <v>1</v>
      </c>
      <c r="E312" s="79" t="s">
        <v>52</v>
      </c>
      <c r="F312" s="80">
        <v>44050</v>
      </c>
      <c r="G312" s="81">
        <v>0.4465277777777778</v>
      </c>
      <c r="H312" s="82">
        <v>2.5722222222222002</v>
      </c>
      <c r="I312" s="78">
        <v>310</v>
      </c>
      <c r="J312" s="79"/>
      <c r="K312" s="83">
        <v>44.686667</v>
      </c>
      <c r="L312" s="83">
        <v>-9.5250000000000004</v>
      </c>
      <c r="M312" s="84">
        <v>7.0430000000000001</v>
      </c>
      <c r="N312" s="84">
        <v>1.65</v>
      </c>
      <c r="O312" s="84">
        <v>6.165</v>
      </c>
      <c r="P312" s="78" t="s">
        <v>34</v>
      </c>
      <c r="Q312" s="78"/>
      <c r="R312" s="78"/>
      <c r="S312" s="85"/>
      <c r="T312" s="86" t="s">
        <v>57</v>
      </c>
    </row>
    <row r="313" spans="1:20" x14ac:dyDescent="0.2">
      <c r="A313" s="78" t="s">
        <v>21</v>
      </c>
      <c r="B313" s="79">
        <v>2020</v>
      </c>
      <c r="C313" s="78" t="s">
        <v>221</v>
      </c>
      <c r="D313" s="79" t="s">
        <v>1</v>
      </c>
      <c r="E313" s="79" t="s">
        <v>52</v>
      </c>
      <c r="F313" s="80">
        <v>44050</v>
      </c>
      <c r="G313" s="81">
        <v>0.4777777777777778</v>
      </c>
      <c r="H313" s="82">
        <v>2.5722222222222002</v>
      </c>
      <c r="I313" s="78">
        <v>310</v>
      </c>
      <c r="J313" s="79"/>
      <c r="K313" s="83">
        <v>43.728332999999999</v>
      </c>
      <c r="L313" s="83">
        <v>-9.2866669999999996</v>
      </c>
      <c r="M313" s="84">
        <v>3.5249999999999999</v>
      </c>
      <c r="N313" s="84">
        <v>0.83099999999999996</v>
      </c>
      <c r="O313" s="84">
        <v>1.2949999999999999</v>
      </c>
      <c r="P313" s="78" t="s">
        <v>34</v>
      </c>
      <c r="Q313" s="78"/>
      <c r="R313" s="78"/>
      <c r="S313" s="85"/>
      <c r="T313" s="86" t="s">
        <v>34</v>
      </c>
    </row>
    <row r="314" spans="1:20" x14ac:dyDescent="0.2">
      <c r="A314" s="78" t="s">
        <v>21</v>
      </c>
      <c r="B314" s="79">
        <v>2020</v>
      </c>
      <c r="C314" s="78" t="s">
        <v>222</v>
      </c>
      <c r="D314" s="79" t="s">
        <v>1</v>
      </c>
      <c r="E314" s="79" t="s">
        <v>52</v>
      </c>
      <c r="F314" s="80">
        <v>44050</v>
      </c>
      <c r="G314" s="81">
        <v>0.48055555555555557</v>
      </c>
      <c r="H314" s="82">
        <v>5.1444444444444004</v>
      </c>
      <c r="I314" s="78">
        <v>330</v>
      </c>
      <c r="J314" s="79"/>
      <c r="K314" s="83">
        <v>44.893332999999998</v>
      </c>
      <c r="L314" s="83">
        <v>-9.108333</v>
      </c>
      <c r="M314" s="84">
        <v>5.5149999999999997</v>
      </c>
      <c r="N314" s="84">
        <v>2.5310000000000001</v>
      </c>
      <c r="O314" s="84">
        <v>7.7569999999999997</v>
      </c>
      <c r="P314" s="78" t="s">
        <v>34</v>
      </c>
      <c r="Q314" s="78"/>
      <c r="R314" s="78"/>
      <c r="S314" s="85"/>
      <c r="T314" s="86" t="s">
        <v>34</v>
      </c>
    </row>
    <row r="315" spans="1:20" x14ac:dyDescent="0.2">
      <c r="A315" s="78" t="s">
        <v>21</v>
      </c>
      <c r="B315" s="79">
        <v>2020</v>
      </c>
      <c r="C315" s="78" t="s">
        <v>223</v>
      </c>
      <c r="D315" s="79" t="s">
        <v>1</v>
      </c>
      <c r="E315" s="79" t="s">
        <v>52</v>
      </c>
      <c r="F315" s="80">
        <v>44070</v>
      </c>
      <c r="G315" s="81">
        <v>0.72222222222222221</v>
      </c>
      <c r="H315" s="82">
        <v>5.1444444444444004</v>
      </c>
      <c r="I315" s="78">
        <v>310</v>
      </c>
      <c r="J315" s="79"/>
      <c r="K315" s="83">
        <v>43.546666999999999</v>
      </c>
      <c r="L315" s="83">
        <v>-5.6583329999999998</v>
      </c>
      <c r="M315" s="84">
        <v>0.29899999999999999</v>
      </c>
      <c r="N315" s="84">
        <v>0.26700000000000002</v>
      </c>
      <c r="O315" s="84">
        <v>5.3999999999999999E-2</v>
      </c>
      <c r="P315" s="78" t="s">
        <v>55</v>
      </c>
      <c r="Q315" s="87">
        <v>0.01</v>
      </c>
      <c r="R315" s="78">
        <v>1</v>
      </c>
      <c r="S315" s="85"/>
      <c r="T315" s="86" t="s">
        <v>34</v>
      </c>
    </row>
    <row r="316" spans="1:20" x14ac:dyDescent="0.2">
      <c r="A316" s="78" t="s">
        <v>21</v>
      </c>
      <c r="B316" s="79">
        <v>2020</v>
      </c>
      <c r="C316" s="78" t="s">
        <v>224</v>
      </c>
      <c r="D316" s="79" t="s">
        <v>1</v>
      </c>
      <c r="E316" s="79" t="s">
        <v>52</v>
      </c>
      <c r="F316" s="80">
        <v>44076</v>
      </c>
      <c r="G316" s="81">
        <v>0.75347222222222221</v>
      </c>
      <c r="H316" s="82">
        <v>15.433333333333202</v>
      </c>
      <c r="I316" s="78">
        <v>360</v>
      </c>
      <c r="J316" s="79"/>
      <c r="K316" s="83">
        <v>43.79</v>
      </c>
      <c r="L316" s="83">
        <v>-7.5016670000000003</v>
      </c>
      <c r="M316" s="84">
        <v>10.722</v>
      </c>
      <c r="N316" s="84">
        <v>3.0129999999999999</v>
      </c>
      <c r="O316" s="84">
        <v>6.6639999999999997</v>
      </c>
      <c r="P316" s="78" t="s">
        <v>34</v>
      </c>
      <c r="Q316" s="78"/>
      <c r="R316" s="78"/>
      <c r="S316" s="85"/>
      <c r="T316" s="86" t="s">
        <v>34</v>
      </c>
    </row>
    <row r="317" spans="1:20" x14ac:dyDescent="0.2">
      <c r="A317" s="78" t="s">
        <v>21</v>
      </c>
      <c r="B317" s="79">
        <v>2020</v>
      </c>
      <c r="C317" s="78" t="s">
        <v>225</v>
      </c>
      <c r="D317" s="79" t="s">
        <v>1</v>
      </c>
      <c r="E317" s="79" t="s">
        <v>1</v>
      </c>
      <c r="F317" s="80">
        <v>44076</v>
      </c>
      <c r="G317" s="81">
        <v>0.79861111111111116</v>
      </c>
      <c r="H317" s="82">
        <v>15.433333333333202</v>
      </c>
      <c r="I317" s="78">
        <v>360</v>
      </c>
      <c r="J317" s="79"/>
      <c r="K317" s="83">
        <v>44.193333000000003</v>
      </c>
      <c r="L317" s="83">
        <v>-4.07</v>
      </c>
      <c r="M317" s="84">
        <v>2.3109999999999999</v>
      </c>
      <c r="N317" s="84">
        <v>6.4039999999999999</v>
      </c>
      <c r="O317" s="84">
        <v>4.359</v>
      </c>
      <c r="P317" s="78" t="s">
        <v>34</v>
      </c>
      <c r="Q317" s="78"/>
      <c r="R317" s="78"/>
      <c r="S317" s="85"/>
      <c r="T317" s="86" t="s">
        <v>34</v>
      </c>
    </row>
    <row r="318" spans="1:20" x14ac:dyDescent="0.2">
      <c r="A318" s="78" t="s">
        <v>21</v>
      </c>
      <c r="B318" s="79">
        <v>2020</v>
      </c>
      <c r="C318" s="78" t="s">
        <v>226</v>
      </c>
      <c r="D318" s="79" t="s">
        <v>1</v>
      </c>
      <c r="E318" s="79" t="s">
        <v>52</v>
      </c>
      <c r="F318" s="80">
        <v>44077</v>
      </c>
      <c r="G318" s="81">
        <v>0.4375</v>
      </c>
      <c r="H318" s="82">
        <v>5.1444444444444004</v>
      </c>
      <c r="I318" s="78">
        <v>80</v>
      </c>
      <c r="J318" s="79"/>
      <c r="K318" s="83">
        <v>43.793332999999997</v>
      </c>
      <c r="L318" s="83">
        <v>-7.4866669999999997</v>
      </c>
      <c r="M318" s="84">
        <v>5.0190000000000001</v>
      </c>
      <c r="N318" s="78">
        <v>12163</v>
      </c>
      <c r="O318" s="84">
        <v>17.117999999999999</v>
      </c>
      <c r="P318" s="78" t="s">
        <v>34</v>
      </c>
      <c r="Q318" s="78"/>
      <c r="R318" s="78"/>
      <c r="S318" s="85"/>
      <c r="T318" s="86" t="s">
        <v>34</v>
      </c>
    </row>
    <row r="319" spans="1:20" x14ac:dyDescent="0.2">
      <c r="A319" s="78" t="s">
        <v>21</v>
      </c>
      <c r="B319" s="79">
        <v>2020</v>
      </c>
      <c r="C319" s="78" t="s">
        <v>227</v>
      </c>
      <c r="D319" s="79" t="s">
        <v>1</v>
      </c>
      <c r="E319" s="79" t="s">
        <v>52</v>
      </c>
      <c r="F319" s="80">
        <v>44077</v>
      </c>
      <c r="G319" s="81">
        <v>0.50694444444444442</v>
      </c>
      <c r="H319" s="82">
        <v>2.5722222222222002</v>
      </c>
      <c r="I319" s="78">
        <v>40</v>
      </c>
      <c r="J319" s="79"/>
      <c r="K319" s="83">
        <v>43.6</v>
      </c>
      <c r="L319" s="83">
        <v>-9.3433329999999994</v>
      </c>
      <c r="M319" s="84">
        <v>2.0329999999999999</v>
      </c>
      <c r="N319" s="84">
        <v>2.044</v>
      </c>
      <c r="O319" s="84">
        <v>1.2949999999999999</v>
      </c>
      <c r="P319" s="78" t="s">
        <v>34</v>
      </c>
      <c r="Q319" s="78"/>
      <c r="R319" s="78"/>
      <c r="S319" s="85"/>
      <c r="T319" s="86" t="s">
        <v>34</v>
      </c>
    </row>
    <row r="320" spans="1:20" x14ac:dyDescent="0.2">
      <c r="A320" s="78" t="s">
        <v>21</v>
      </c>
      <c r="B320" s="79">
        <v>2020</v>
      </c>
      <c r="C320" s="78" t="s">
        <v>228</v>
      </c>
      <c r="D320" s="79" t="s">
        <v>1</v>
      </c>
      <c r="E320" s="79" t="s">
        <v>52</v>
      </c>
      <c r="F320" s="80">
        <v>44111</v>
      </c>
      <c r="G320" s="81">
        <v>0.6875</v>
      </c>
      <c r="H320" s="82">
        <v>5.1444444444444004</v>
      </c>
      <c r="I320" s="78">
        <v>340</v>
      </c>
      <c r="J320" s="87"/>
      <c r="K320" s="83">
        <v>43.468333000000001</v>
      </c>
      <c r="L320" s="83">
        <v>-4.9000000000000004</v>
      </c>
      <c r="M320" s="84"/>
      <c r="N320" s="84"/>
      <c r="O320" s="84"/>
      <c r="P320" s="78" t="s">
        <v>208</v>
      </c>
      <c r="Q320" s="78"/>
      <c r="R320" s="78"/>
      <c r="S320" s="85"/>
      <c r="T320" s="86" t="s">
        <v>34</v>
      </c>
    </row>
    <row r="321" spans="1:20" x14ac:dyDescent="0.2">
      <c r="A321" s="78" t="s">
        <v>21</v>
      </c>
      <c r="B321" s="79">
        <v>2020</v>
      </c>
      <c r="C321" s="78" t="s">
        <v>229</v>
      </c>
      <c r="D321" s="79" t="s">
        <v>1</v>
      </c>
      <c r="E321" s="79" t="s">
        <v>52</v>
      </c>
      <c r="F321" s="80">
        <v>44112</v>
      </c>
      <c r="G321" s="81">
        <v>0.46180555555555558</v>
      </c>
      <c r="H321" s="82">
        <v>5.1444444444444004</v>
      </c>
      <c r="I321" s="78">
        <v>30</v>
      </c>
      <c r="J321" s="87"/>
      <c r="K321" s="83">
        <v>43.38</v>
      </c>
      <c r="L321" s="83">
        <v>-8.4633330000000004</v>
      </c>
      <c r="M321" s="84"/>
      <c r="N321" s="84"/>
      <c r="O321" s="84"/>
      <c r="P321" s="78" t="s">
        <v>208</v>
      </c>
      <c r="Q321" s="78"/>
      <c r="R321" s="78"/>
      <c r="S321" s="85"/>
      <c r="T321" s="86" t="s">
        <v>34</v>
      </c>
    </row>
    <row r="322" spans="1:20" x14ac:dyDescent="0.2">
      <c r="A322" s="78" t="s">
        <v>21</v>
      </c>
      <c r="B322" s="79">
        <v>2020</v>
      </c>
      <c r="C322" s="78" t="s">
        <v>230</v>
      </c>
      <c r="D322" s="79" t="s">
        <v>1</v>
      </c>
      <c r="E322" s="79" t="s">
        <v>52</v>
      </c>
      <c r="F322" s="80">
        <v>44112</v>
      </c>
      <c r="G322" s="81">
        <v>0.46527777777777773</v>
      </c>
      <c r="H322" s="82">
        <v>5.1444444444444004</v>
      </c>
      <c r="I322" s="78">
        <v>30</v>
      </c>
      <c r="J322" s="87"/>
      <c r="K322" s="83">
        <v>43.384999999999998</v>
      </c>
      <c r="L322" s="83">
        <v>-8.3683329999999998</v>
      </c>
      <c r="M322" s="84"/>
      <c r="N322" s="84"/>
      <c r="O322" s="84"/>
      <c r="P322" s="78" t="s">
        <v>208</v>
      </c>
      <c r="Q322" s="78"/>
      <c r="R322" s="78"/>
      <c r="S322" s="85"/>
      <c r="T322" s="86" t="s">
        <v>34</v>
      </c>
    </row>
    <row r="323" spans="1:20" x14ac:dyDescent="0.2">
      <c r="A323" s="78" t="s">
        <v>21</v>
      </c>
      <c r="B323" s="79">
        <v>2020</v>
      </c>
      <c r="C323" s="78" t="s">
        <v>231</v>
      </c>
      <c r="D323" s="79" t="s">
        <v>1</v>
      </c>
      <c r="E323" s="79" t="s">
        <v>52</v>
      </c>
      <c r="F323" s="80">
        <v>44112</v>
      </c>
      <c r="G323" s="81">
        <v>0.47569444444444442</v>
      </c>
      <c r="H323" s="82">
        <v>5.1444444444444004</v>
      </c>
      <c r="I323" s="78">
        <v>30</v>
      </c>
      <c r="J323" s="87"/>
      <c r="K323" s="83">
        <v>43.321666999999998</v>
      </c>
      <c r="L323" s="83">
        <v>-8.6833329999999993</v>
      </c>
      <c r="M323" s="84"/>
      <c r="N323" s="84"/>
      <c r="O323" s="84"/>
      <c r="P323" s="78" t="s">
        <v>208</v>
      </c>
      <c r="Q323" s="78"/>
      <c r="R323" s="78"/>
      <c r="S323" s="85"/>
      <c r="T323" s="86" t="s">
        <v>34</v>
      </c>
    </row>
    <row r="324" spans="1:20" x14ac:dyDescent="0.2">
      <c r="A324" s="78" t="s">
        <v>21</v>
      </c>
      <c r="B324" s="79">
        <v>2020</v>
      </c>
      <c r="C324" s="78" t="s">
        <v>232</v>
      </c>
      <c r="D324" s="79" t="s">
        <v>1</v>
      </c>
      <c r="E324" s="79" t="s">
        <v>52</v>
      </c>
      <c r="F324" s="80">
        <v>44112</v>
      </c>
      <c r="G324" s="81">
        <v>0.47916666666666669</v>
      </c>
      <c r="H324" s="82">
        <v>5.1444444444444004</v>
      </c>
      <c r="I324" s="78">
        <v>30</v>
      </c>
      <c r="J324" s="87"/>
      <c r="K324" s="83">
        <v>43.328333000000001</v>
      </c>
      <c r="L324" s="83">
        <v>-8.6683330000000005</v>
      </c>
      <c r="M324" s="84"/>
      <c r="N324" s="84"/>
      <c r="O324" s="84"/>
      <c r="P324" s="78" t="s">
        <v>208</v>
      </c>
      <c r="Q324" s="78"/>
      <c r="R324" s="78"/>
      <c r="S324" s="85"/>
      <c r="T324" s="86" t="s">
        <v>34</v>
      </c>
    </row>
    <row r="325" spans="1:20" x14ac:dyDescent="0.2">
      <c r="A325" s="78" t="s">
        <v>21</v>
      </c>
      <c r="B325" s="79">
        <v>2020</v>
      </c>
      <c r="C325" s="78" t="s">
        <v>233</v>
      </c>
      <c r="D325" s="79" t="s">
        <v>1</v>
      </c>
      <c r="E325" s="79" t="s">
        <v>52</v>
      </c>
      <c r="F325" s="80">
        <v>44113</v>
      </c>
      <c r="G325" s="81">
        <v>0.70833333333333337</v>
      </c>
      <c r="H325" s="82">
        <v>5.1444444444444004</v>
      </c>
      <c r="I325" s="78">
        <v>300</v>
      </c>
      <c r="J325" s="87"/>
      <c r="K325" s="83">
        <v>43.483333000000002</v>
      </c>
      <c r="L325" s="83">
        <v>-3.8849999999999998</v>
      </c>
      <c r="M325" s="84"/>
      <c r="N325" s="84"/>
      <c r="O325" s="84"/>
      <c r="P325" s="78" t="s">
        <v>208</v>
      </c>
      <c r="Q325" s="78"/>
      <c r="R325" s="78"/>
      <c r="S325" s="85"/>
      <c r="T325" s="86" t="s">
        <v>34</v>
      </c>
    </row>
    <row r="326" spans="1:20" x14ac:dyDescent="0.2">
      <c r="A326" s="78" t="s">
        <v>21</v>
      </c>
      <c r="B326" s="79">
        <v>2020</v>
      </c>
      <c r="C326" s="78" t="s">
        <v>234</v>
      </c>
      <c r="D326" s="79" t="s">
        <v>1</v>
      </c>
      <c r="E326" s="79" t="s">
        <v>52</v>
      </c>
      <c r="F326" s="80">
        <v>44114</v>
      </c>
      <c r="G326" s="81">
        <v>0.4375</v>
      </c>
      <c r="H326" s="82">
        <v>5.1444444444444004</v>
      </c>
      <c r="I326" s="78">
        <v>60</v>
      </c>
      <c r="J326" s="87"/>
      <c r="K326" s="83">
        <v>43.343333000000001</v>
      </c>
      <c r="L326" s="83">
        <v>-1.933333</v>
      </c>
      <c r="M326" s="84"/>
      <c r="N326" s="84"/>
      <c r="O326" s="84"/>
      <c r="P326" s="78" t="s">
        <v>208</v>
      </c>
      <c r="Q326" s="78"/>
      <c r="R326" s="78"/>
      <c r="S326" s="85"/>
      <c r="T326" s="86" t="s">
        <v>34</v>
      </c>
    </row>
    <row r="327" spans="1:20" x14ac:dyDescent="0.2">
      <c r="A327" s="78" t="s">
        <v>21</v>
      </c>
      <c r="B327" s="79">
        <v>2020</v>
      </c>
      <c r="C327" s="78" t="s">
        <v>235</v>
      </c>
      <c r="D327" s="79" t="s">
        <v>1</v>
      </c>
      <c r="E327" s="79" t="s">
        <v>52</v>
      </c>
      <c r="F327" s="80">
        <v>44114</v>
      </c>
      <c r="G327" s="81">
        <v>0.44791666666666669</v>
      </c>
      <c r="H327" s="82">
        <v>5.1444444444444004</v>
      </c>
      <c r="I327" s="78">
        <v>60</v>
      </c>
      <c r="J327" s="87"/>
      <c r="K327" s="83">
        <v>43.333333000000003</v>
      </c>
      <c r="L327" s="83">
        <v>-2.0449999999999999</v>
      </c>
      <c r="M327" s="84"/>
      <c r="N327" s="84"/>
      <c r="O327" s="84"/>
      <c r="P327" s="78" t="s">
        <v>208</v>
      </c>
      <c r="Q327" s="78"/>
      <c r="R327" s="78"/>
      <c r="S327" s="85"/>
      <c r="T327" s="86" t="s">
        <v>34</v>
      </c>
    </row>
    <row r="328" spans="1:20" x14ac:dyDescent="0.2">
      <c r="A328" s="78" t="s">
        <v>21</v>
      </c>
      <c r="B328" s="79">
        <v>2020</v>
      </c>
      <c r="C328" s="78" t="s">
        <v>236</v>
      </c>
      <c r="D328" s="79" t="s">
        <v>1</v>
      </c>
      <c r="E328" s="79" t="s">
        <v>52</v>
      </c>
      <c r="F328" s="80">
        <v>44115</v>
      </c>
      <c r="G328" s="81">
        <v>0.50694444444444442</v>
      </c>
      <c r="H328" s="82">
        <v>5.1444444444444004</v>
      </c>
      <c r="I328" s="78">
        <v>60</v>
      </c>
      <c r="J328" s="87"/>
      <c r="K328" s="83">
        <v>43.568333000000003</v>
      </c>
      <c r="L328" s="83">
        <v>-7.1733330000000004</v>
      </c>
      <c r="M328" s="84"/>
      <c r="N328" s="84"/>
      <c r="O328" s="84"/>
      <c r="P328" s="78" t="s">
        <v>208</v>
      </c>
      <c r="Q328" s="78"/>
      <c r="R328" s="78"/>
      <c r="S328" s="85"/>
      <c r="T328" s="86" t="s">
        <v>34</v>
      </c>
    </row>
    <row r="329" spans="1:20" x14ac:dyDescent="0.2">
      <c r="A329" s="78" t="s">
        <v>21</v>
      </c>
      <c r="B329" s="79">
        <v>2020</v>
      </c>
      <c r="C329" s="78" t="s">
        <v>237</v>
      </c>
      <c r="D329" s="79" t="s">
        <v>1</v>
      </c>
      <c r="E329" s="79" t="s">
        <v>52</v>
      </c>
      <c r="F329" s="80">
        <v>44115</v>
      </c>
      <c r="G329" s="81">
        <v>0.51250000000000007</v>
      </c>
      <c r="H329" s="82">
        <v>5.1444444444444004</v>
      </c>
      <c r="I329" s="78">
        <v>60</v>
      </c>
      <c r="J329" s="87"/>
      <c r="K329" s="83">
        <v>43.58</v>
      </c>
      <c r="L329" s="83">
        <v>-6.9204999999999997</v>
      </c>
      <c r="M329" s="84"/>
      <c r="N329" s="84"/>
      <c r="O329" s="84"/>
      <c r="P329" s="78" t="s">
        <v>208</v>
      </c>
      <c r="Q329" s="78"/>
      <c r="R329" s="78"/>
      <c r="S329" s="85"/>
      <c r="T329" s="86" t="s">
        <v>34</v>
      </c>
    </row>
    <row r="330" spans="1:20" x14ac:dyDescent="0.2">
      <c r="A330" s="78" t="s">
        <v>21</v>
      </c>
      <c r="B330" s="79">
        <v>2020</v>
      </c>
      <c r="C330" s="78" t="s">
        <v>238</v>
      </c>
      <c r="D330" s="79" t="s">
        <v>1</v>
      </c>
      <c r="E330" s="79" t="s">
        <v>52</v>
      </c>
      <c r="F330" s="80">
        <v>44115</v>
      </c>
      <c r="G330" s="81">
        <v>0.51527777777777783</v>
      </c>
      <c r="H330" s="82">
        <v>5.1444444444444004</v>
      </c>
      <c r="I330" s="78">
        <v>60</v>
      </c>
      <c r="J330" s="87"/>
      <c r="K330" s="83">
        <v>43.586666999999998</v>
      </c>
      <c r="L330" s="83">
        <v>-6.8266669999999996</v>
      </c>
      <c r="M330" s="84"/>
      <c r="N330" s="84"/>
      <c r="O330" s="84"/>
      <c r="P330" s="78" t="s">
        <v>208</v>
      </c>
      <c r="Q330" s="78"/>
      <c r="R330" s="78"/>
      <c r="S330" s="85"/>
      <c r="T330" s="86" t="s">
        <v>34</v>
      </c>
    </row>
    <row r="331" spans="1:20" x14ac:dyDescent="0.2">
      <c r="A331" s="78" t="s">
        <v>21</v>
      </c>
      <c r="B331" s="79">
        <v>2020</v>
      </c>
      <c r="C331" s="78" t="s">
        <v>239</v>
      </c>
      <c r="D331" s="79" t="s">
        <v>1</v>
      </c>
      <c r="E331" s="79" t="s">
        <v>52</v>
      </c>
      <c r="F331" s="80">
        <v>44115</v>
      </c>
      <c r="G331" s="81">
        <v>0.52083333333333337</v>
      </c>
      <c r="H331" s="82">
        <v>5.1444444444444004</v>
      </c>
      <c r="I331" s="78">
        <v>60</v>
      </c>
      <c r="J331" s="87"/>
      <c r="K331" s="83">
        <v>43.575000000000003</v>
      </c>
      <c r="L331" s="83">
        <v>-6.693333</v>
      </c>
      <c r="M331" s="84"/>
      <c r="N331" s="84"/>
      <c r="O331" s="84"/>
      <c r="P331" s="78" t="s">
        <v>208</v>
      </c>
      <c r="Q331" s="78"/>
      <c r="R331" s="78"/>
      <c r="S331" s="85"/>
      <c r="T331" s="86" t="s">
        <v>34</v>
      </c>
    </row>
    <row r="332" spans="1:20" x14ac:dyDescent="0.2">
      <c r="A332" s="78" t="s">
        <v>21</v>
      </c>
      <c r="B332" s="79">
        <v>2020</v>
      </c>
      <c r="C332" s="78" t="s">
        <v>240</v>
      </c>
      <c r="D332" s="79" t="s">
        <v>1</v>
      </c>
      <c r="E332" s="79" t="s">
        <v>52</v>
      </c>
      <c r="F332" s="80">
        <v>44115</v>
      </c>
      <c r="G332" s="81">
        <v>0.52152777777777781</v>
      </c>
      <c r="H332" s="82">
        <v>5.1444444444444004</v>
      </c>
      <c r="I332" s="78">
        <v>60</v>
      </c>
      <c r="J332" s="87"/>
      <c r="K332" s="83">
        <v>43.578333000000001</v>
      </c>
      <c r="L332" s="83">
        <v>-6.6683329999999996</v>
      </c>
      <c r="M332" s="84"/>
      <c r="N332" s="84"/>
      <c r="O332" s="84"/>
      <c r="P332" s="78" t="s">
        <v>208</v>
      </c>
      <c r="Q332" s="78"/>
      <c r="R332" s="78"/>
      <c r="S332" s="85"/>
      <c r="T332" s="86" t="s">
        <v>34</v>
      </c>
    </row>
    <row r="333" spans="1:20" x14ac:dyDescent="0.2">
      <c r="A333" s="78" t="s">
        <v>21</v>
      </c>
      <c r="B333" s="79">
        <v>2020</v>
      </c>
      <c r="C333" s="78" t="s">
        <v>241</v>
      </c>
      <c r="D333" s="79" t="s">
        <v>1</v>
      </c>
      <c r="E333" s="79" t="s">
        <v>52</v>
      </c>
      <c r="F333" s="80">
        <v>44117</v>
      </c>
      <c r="G333" s="81">
        <v>0.65972222222222221</v>
      </c>
      <c r="H333" s="82">
        <v>5.1444444444444004</v>
      </c>
      <c r="I333" s="78">
        <v>10</v>
      </c>
      <c r="J333" s="87"/>
      <c r="K333" s="83">
        <v>42.52</v>
      </c>
      <c r="L333" s="83">
        <v>-8.9633330000000004</v>
      </c>
      <c r="M333" s="84">
        <v>7.0460000000000003</v>
      </c>
      <c r="N333" s="84">
        <v>0.63800000000000001</v>
      </c>
      <c r="O333" s="84">
        <v>1.39</v>
      </c>
      <c r="P333" s="78" t="s">
        <v>55</v>
      </c>
      <c r="Q333" s="84">
        <v>0.1</v>
      </c>
      <c r="R333" s="78">
        <v>2</v>
      </c>
      <c r="S333" s="85"/>
      <c r="T333" s="86" t="s">
        <v>68</v>
      </c>
    </row>
    <row r="334" spans="1:20" x14ac:dyDescent="0.2">
      <c r="A334" s="78" t="s">
        <v>21</v>
      </c>
      <c r="B334" s="79">
        <v>2020</v>
      </c>
      <c r="C334" s="78" t="s">
        <v>242</v>
      </c>
      <c r="D334" s="79" t="s">
        <v>1</v>
      </c>
      <c r="E334" s="79" t="s">
        <v>52</v>
      </c>
      <c r="F334" s="80">
        <v>44118</v>
      </c>
      <c r="G334" s="81">
        <v>0.30208333333333331</v>
      </c>
      <c r="H334" s="82">
        <v>5.1444444444444004</v>
      </c>
      <c r="I334" s="78">
        <v>10</v>
      </c>
      <c r="J334" s="87"/>
      <c r="K334" s="83">
        <v>42.526667000000003</v>
      </c>
      <c r="L334" s="83">
        <v>-8.9533330000000007</v>
      </c>
      <c r="M334" s="84">
        <v>0.45</v>
      </c>
      <c r="N334" s="84">
        <v>0.18</v>
      </c>
      <c r="O334" s="84">
        <v>3.7999999999999999E-2</v>
      </c>
      <c r="P334" s="78" t="s">
        <v>55</v>
      </c>
      <c r="Q334" s="84">
        <v>0.08</v>
      </c>
      <c r="R334" s="78">
        <v>1</v>
      </c>
      <c r="S334" s="85"/>
      <c r="T334" s="86" t="s">
        <v>68</v>
      </c>
    </row>
    <row r="335" spans="1:20" x14ac:dyDescent="0.2">
      <c r="A335" s="78" t="s">
        <v>21</v>
      </c>
      <c r="B335" s="79">
        <v>2020</v>
      </c>
      <c r="C335" s="78" t="s">
        <v>243</v>
      </c>
      <c r="D335" s="79" t="s">
        <v>1</v>
      </c>
      <c r="E335" s="79" t="s">
        <v>52</v>
      </c>
      <c r="F335" s="80">
        <v>44118</v>
      </c>
      <c r="G335" s="81">
        <v>0.3125</v>
      </c>
      <c r="H335" s="82">
        <v>5.1444444444444004</v>
      </c>
      <c r="I335" s="78">
        <v>330</v>
      </c>
      <c r="J335" s="87"/>
      <c r="K335" s="83">
        <v>42.506667</v>
      </c>
      <c r="L335" s="83">
        <v>-8.9733330000000002</v>
      </c>
      <c r="M335" s="84">
        <v>0.34300000000000003</v>
      </c>
      <c r="N335" s="84">
        <v>0.16200000000000001</v>
      </c>
      <c r="O335" s="84">
        <v>2.3E-2</v>
      </c>
      <c r="P335" s="78" t="s">
        <v>55</v>
      </c>
      <c r="Q335" s="84">
        <v>0.1</v>
      </c>
      <c r="R335" s="78">
        <v>2</v>
      </c>
      <c r="S335" s="85"/>
      <c r="T335" s="86" t="s">
        <v>68</v>
      </c>
    </row>
    <row r="336" spans="1:20" x14ac:dyDescent="0.2">
      <c r="A336" s="78" t="s">
        <v>21</v>
      </c>
      <c r="B336" s="79">
        <v>2020</v>
      </c>
      <c r="C336" s="78" t="s">
        <v>244</v>
      </c>
      <c r="D336" s="79" t="s">
        <v>1</v>
      </c>
      <c r="E336" s="79" t="s">
        <v>52</v>
      </c>
      <c r="F336" s="80">
        <v>44118</v>
      </c>
      <c r="G336" s="81">
        <v>0.61805555555555558</v>
      </c>
      <c r="H336" s="82">
        <v>5.1444444444444004</v>
      </c>
      <c r="I336" s="78">
        <v>10</v>
      </c>
      <c r="J336" s="87"/>
      <c r="K336" s="83">
        <v>42.523333000000001</v>
      </c>
      <c r="L336" s="83">
        <v>-8.9633330000000004</v>
      </c>
      <c r="M336" s="84">
        <v>0.124</v>
      </c>
      <c r="N336" s="84">
        <v>0.623</v>
      </c>
      <c r="O336" s="84">
        <v>3.5000000000000003E-2</v>
      </c>
      <c r="P336" s="78" t="s">
        <v>55</v>
      </c>
      <c r="Q336" s="84">
        <v>0.1</v>
      </c>
      <c r="R336" s="78">
        <v>2</v>
      </c>
      <c r="S336" s="85"/>
      <c r="T336" s="86" t="s">
        <v>68</v>
      </c>
    </row>
    <row r="337" spans="1:20" x14ac:dyDescent="0.2">
      <c r="A337" s="78" t="s">
        <v>21</v>
      </c>
      <c r="B337" s="79">
        <v>2020</v>
      </c>
      <c r="C337" s="78" t="s">
        <v>245</v>
      </c>
      <c r="D337" s="79" t="s">
        <v>1</v>
      </c>
      <c r="E337" s="79" t="s">
        <v>52</v>
      </c>
      <c r="F337" s="80">
        <v>44119</v>
      </c>
      <c r="G337" s="81">
        <v>0.30902777777777779</v>
      </c>
      <c r="H337" s="82">
        <v>5.1444444444444004</v>
      </c>
      <c r="I337" s="78">
        <v>15</v>
      </c>
      <c r="J337" s="87"/>
      <c r="K337" s="83">
        <v>42.524999999999999</v>
      </c>
      <c r="L337" s="83">
        <v>-8.9649999999999999</v>
      </c>
      <c r="M337" s="84">
        <v>0.4</v>
      </c>
      <c r="N337" s="84" t="s">
        <v>250</v>
      </c>
      <c r="O337" s="84">
        <v>0.16</v>
      </c>
      <c r="P337" s="78" t="s">
        <v>55</v>
      </c>
      <c r="Q337" s="84">
        <v>1E-3</v>
      </c>
      <c r="R337" s="78">
        <v>1</v>
      </c>
      <c r="S337" s="85"/>
      <c r="T337" s="86" t="s">
        <v>68</v>
      </c>
    </row>
    <row r="338" spans="1:20" x14ac:dyDescent="0.2">
      <c r="A338" s="78" t="s">
        <v>21</v>
      </c>
      <c r="B338" s="79">
        <v>2020</v>
      </c>
      <c r="C338" s="78" t="s">
        <v>246</v>
      </c>
      <c r="D338" s="79" t="s">
        <v>1</v>
      </c>
      <c r="E338" s="79" t="s">
        <v>52</v>
      </c>
      <c r="F338" s="80">
        <v>44119</v>
      </c>
      <c r="G338" s="81">
        <v>0.31944444444444448</v>
      </c>
      <c r="H338" s="82">
        <v>5.1444444444444004</v>
      </c>
      <c r="I338" s="78">
        <v>15</v>
      </c>
      <c r="J338" s="87"/>
      <c r="K338" s="83">
        <v>42.561667</v>
      </c>
      <c r="L338" s="83">
        <v>-8.9316669999999991</v>
      </c>
      <c r="M338" s="84">
        <v>0.65</v>
      </c>
      <c r="N338" s="84">
        <v>0.23</v>
      </c>
      <c r="O338" s="84">
        <v>6.7000000000000004E-2</v>
      </c>
      <c r="P338" s="78" t="s">
        <v>55</v>
      </c>
      <c r="Q338" s="84">
        <v>3.0000000000000001E-3</v>
      </c>
      <c r="R338" s="78">
        <v>1</v>
      </c>
      <c r="S338" s="85"/>
      <c r="T338" s="86" t="s">
        <v>68</v>
      </c>
    </row>
    <row r="339" spans="1:20" x14ac:dyDescent="0.2">
      <c r="A339" s="78" t="s">
        <v>21</v>
      </c>
      <c r="B339" s="79">
        <v>2020</v>
      </c>
      <c r="C339" s="78" t="s">
        <v>247</v>
      </c>
      <c r="D339" s="79" t="s">
        <v>1</v>
      </c>
      <c r="E339" s="79" t="s">
        <v>52</v>
      </c>
      <c r="F339" s="80">
        <v>44119</v>
      </c>
      <c r="G339" s="81">
        <v>0.58680555555555558</v>
      </c>
      <c r="H339" s="82">
        <v>5.1444444444444004</v>
      </c>
      <c r="I339" s="78">
        <v>15</v>
      </c>
      <c r="J339" s="87"/>
      <c r="K339" s="83">
        <v>42.558332999999998</v>
      </c>
      <c r="L339" s="83">
        <v>-8.9816669999999998</v>
      </c>
      <c r="M339" s="84">
        <v>0.15</v>
      </c>
      <c r="N339" s="84">
        <v>0.04</v>
      </c>
      <c r="O339" s="84">
        <v>3.0000000000000001E-3</v>
      </c>
      <c r="P339" s="78" t="s">
        <v>55</v>
      </c>
      <c r="Q339" s="84">
        <v>1E-3</v>
      </c>
      <c r="R339" s="78">
        <v>1</v>
      </c>
      <c r="S339" s="85"/>
      <c r="T339" s="86" t="s">
        <v>68</v>
      </c>
    </row>
    <row r="340" spans="1:20" x14ac:dyDescent="0.2">
      <c r="A340" s="78" t="s">
        <v>21</v>
      </c>
      <c r="B340" s="79">
        <v>2020</v>
      </c>
      <c r="C340" s="78" t="s">
        <v>248</v>
      </c>
      <c r="D340" s="79" t="s">
        <v>1</v>
      </c>
      <c r="E340" s="79" t="s">
        <v>52</v>
      </c>
      <c r="F340" s="80">
        <v>44119</v>
      </c>
      <c r="G340" s="81">
        <v>0.59027777777777779</v>
      </c>
      <c r="H340" s="82">
        <v>7.7166666666666011</v>
      </c>
      <c r="I340" s="78">
        <v>10</v>
      </c>
      <c r="J340" s="87"/>
      <c r="K340" s="83">
        <v>42.541666999999997</v>
      </c>
      <c r="L340" s="83">
        <v>-8.9716670000000001</v>
      </c>
      <c r="M340" s="84">
        <v>0.35</v>
      </c>
      <c r="N340" s="84">
        <v>0.04</v>
      </c>
      <c r="O340" s="84">
        <v>6.0000000000000001E-3</v>
      </c>
      <c r="P340" s="78" t="s">
        <v>55</v>
      </c>
      <c r="Q340" s="84">
        <v>1E-3</v>
      </c>
      <c r="R340" s="78">
        <v>1</v>
      </c>
      <c r="S340" s="85"/>
      <c r="T340" s="86" t="s">
        <v>68</v>
      </c>
    </row>
    <row r="341" spans="1:20" x14ac:dyDescent="0.2">
      <c r="A341" s="78" t="s">
        <v>21</v>
      </c>
      <c r="B341" s="79">
        <v>2020</v>
      </c>
      <c r="C341" s="78" t="s">
        <v>249</v>
      </c>
      <c r="D341" s="79" t="s">
        <v>1</v>
      </c>
      <c r="E341" s="79" t="s">
        <v>52</v>
      </c>
      <c r="F341" s="80">
        <v>44171</v>
      </c>
      <c r="G341" s="81">
        <v>0.47916666666666669</v>
      </c>
      <c r="H341" s="82">
        <v>5.1444444444444004</v>
      </c>
      <c r="I341" s="78">
        <v>225</v>
      </c>
      <c r="J341" s="87"/>
      <c r="K341" s="83">
        <v>42.583333000000003</v>
      </c>
      <c r="L341" s="83">
        <v>-8.8883329999999994</v>
      </c>
      <c r="M341" s="84">
        <v>1.8</v>
      </c>
      <c r="N341" s="84">
        <v>0.9</v>
      </c>
      <c r="O341" s="84">
        <v>0.56999999999999995</v>
      </c>
      <c r="P341" s="78" t="s">
        <v>55</v>
      </c>
      <c r="Q341" s="84">
        <v>0.2</v>
      </c>
      <c r="R341" s="78">
        <v>2</v>
      </c>
      <c r="S341" s="85"/>
      <c r="T341" s="86" t="s">
        <v>57</v>
      </c>
    </row>
    <row r="342" spans="1:20" x14ac:dyDescent="0.2">
      <c r="A342" s="45" t="s">
        <v>15</v>
      </c>
      <c r="B342" s="49">
        <v>2020</v>
      </c>
      <c r="C342" s="45" t="s">
        <v>572</v>
      </c>
      <c r="D342" s="49" t="s">
        <v>1</v>
      </c>
      <c r="E342" s="49" t="s">
        <v>52</v>
      </c>
      <c r="F342" s="80">
        <v>43835</v>
      </c>
      <c r="G342" s="47">
        <v>43835.445833333302</v>
      </c>
      <c r="H342" s="45"/>
      <c r="I342" s="45"/>
      <c r="J342" s="49"/>
      <c r="K342" s="50">
        <v>58.044444444444437</v>
      </c>
      <c r="L342" s="50">
        <v>10.95222222222222</v>
      </c>
      <c r="M342" s="52">
        <v>5.5</v>
      </c>
      <c r="N342" s="52">
        <v>0.65</v>
      </c>
      <c r="O342" s="52">
        <v>3.5750000000000002</v>
      </c>
      <c r="P342" s="52" t="s">
        <v>33</v>
      </c>
      <c r="Q342" s="45"/>
      <c r="R342" s="49"/>
      <c r="S342" s="49" t="s">
        <v>34</v>
      </c>
      <c r="T342" s="50" t="s">
        <v>34</v>
      </c>
    </row>
    <row r="343" spans="1:20" x14ac:dyDescent="0.2">
      <c r="A343" s="45" t="s">
        <v>15</v>
      </c>
      <c r="B343" s="49">
        <v>2020</v>
      </c>
      <c r="C343" s="45" t="s">
        <v>573</v>
      </c>
      <c r="D343" s="49" t="s">
        <v>1</v>
      </c>
      <c r="E343" s="49" t="s">
        <v>52</v>
      </c>
      <c r="F343" s="80">
        <v>43896</v>
      </c>
      <c r="G343" s="47">
        <v>43896.525000000001</v>
      </c>
      <c r="H343" s="45"/>
      <c r="I343" s="45"/>
      <c r="J343" s="48"/>
      <c r="K343" s="50">
        <v>57.935277777777777</v>
      </c>
      <c r="L343" s="50">
        <v>11.574999999999999</v>
      </c>
      <c r="M343" s="52">
        <v>0.1</v>
      </c>
      <c r="N343" s="52">
        <v>0.02</v>
      </c>
      <c r="O343" s="52">
        <v>2E-3</v>
      </c>
      <c r="P343" s="52" t="s">
        <v>55</v>
      </c>
      <c r="Q343" s="45">
        <v>0.42199999999999999</v>
      </c>
      <c r="R343" s="49">
        <v>2</v>
      </c>
      <c r="S343" s="49"/>
      <c r="T343" s="50" t="s">
        <v>57</v>
      </c>
    </row>
    <row r="344" spans="1:20" x14ac:dyDescent="0.2">
      <c r="A344" s="45" t="s">
        <v>15</v>
      </c>
      <c r="B344" s="49">
        <v>2020</v>
      </c>
      <c r="C344" s="45" t="s">
        <v>574</v>
      </c>
      <c r="D344" s="49" t="s">
        <v>1</v>
      </c>
      <c r="E344" s="49" t="s">
        <v>52</v>
      </c>
      <c r="F344" s="80">
        <v>43907</v>
      </c>
      <c r="G344" s="47">
        <v>43907.302083333299</v>
      </c>
      <c r="H344" s="45">
        <v>4</v>
      </c>
      <c r="I344" s="45"/>
      <c r="J344" s="48"/>
      <c r="K344" s="50">
        <v>57.716666666666669</v>
      </c>
      <c r="L344" s="50">
        <v>11.7</v>
      </c>
      <c r="M344" s="52"/>
      <c r="N344" s="52"/>
      <c r="O344" s="52">
        <v>0.24</v>
      </c>
      <c r="P344" s="52" t="s">
        <v>55</v>
      </c>
      <c r="Q344" s="45">
        <v>9.5899999999999999E-2</v>
      </c>
      <c r="R344" s="49">
        <v>1</v>
      </c>
      <c r="S344" s="88"/>
      <c r="T344" s="50" t="s">
        <v>57</v>
      </c>
    </row>
    <row r="345" spans="1:20" x14ac:dyDescent="0.2">
      <c r="A345" s="45" t="s">
        <v>15</v>
      </c>
      <c r="B345" s="49">
        <v>2020</v>
      </c>
      <c r="C345" s="45" t="s">
        <v>575</v>
      </c>
      <c r="D345" s="49" t="s">
        <v>1</v>
      </c>
      <c r="E345" s="49" t="s">
        <v>52</v>
      </c>
      <c r="F345" s="80">
        <v>43926</v>
      </c>
      <c r="G345" s="47">
        <v>43926.613194444399</v>
      </c>
      <c r="H345" s="45">
        <v>2</v>
      </c>
      <c r="I345" s="45"/>
      <c r="J345" s="48"/>
      <c r="K345" s="50">
        <v>58.56666666666667</v>
      </c>
      <c r="L345" s="50">
        <v>10.85</v>
      </c>
      <c r="M345" s="52">
        <v>35</v>
      </c>
      <c r="N345" s="52">
        <v>1.4999999999999999E-2</v>
      </c>
      <c r="O345" s="52">
        <v>0.52500000000000002</v>
      </c>
      <c r="P345" s="52" t="s">
        <v>33</v>
      </c>
      <c r="Q345" s="45"/>
      <c r="R345" s="49"/>
      <c r="S345" s="49" t="s">
        <v>34</v>
      </c>
      <c r="T345" s="50" t="s">
        <v>34</v>
      </c>
    </row>
    <row r="346" spans="1:20" x14ac:dyDescent="0.2">
      <c r="A346" s="45" t="s">
        <v>15</v>
      </c>
      <c r="B346" s="49">
        <v>2020</v>
      </c>
      <c r="C346" s="45" t="s">
        <v>576</v>
      </c>
      <c r="D346" s="49" t="s">
        <v>1</v>
      </c>
      <c r="E346" s="49" t="s">
        <v>52</v>
      </c>
      <c r="F346" s="80">
        <v>43935</v>
      </c>
      <c r="G346" s="47">
        <v>43935.637499999997</v>
      </c>
      <c r="H346" s="45">
        <v>5</v>
      </c>
      <c r="I346" s="45"/>
      <c r="J346" s="48"/>
      <c r="K346" s="50">
        <v>57.95</v>
      </c>
      <c r="L346" s="50">
        <v>11.15</v>
      </c>
      <c r="M346" s="52">
        <v>2</v>
      </c>
      <c r="N346" s="52">
        <v>0.2</v>
      </c>
      <c r="O346" s="52">
        <v>0.4</v>
      </c>
      <c r="P346" s="52" t="s">
        <v>33</v>
      </c>
      <c r="Q346" s="45"/>
      <c r="R346" s="49"/>
      <c r="S346" s="49" t="s">
        <v>33</v>
      </c>
      <c r="T346" s="50" t="s">
        <v>57</v>
      </c>
    </row>
    <row r="347" spans="1:20" x14ac:dyDescent="0.2">
      <c r="A347" s="45" t="s">
        <v>15</v>
      </c>
      <c r="B347" s="49">
        <v>2020</v>
      </c>
      <c r="C347" s="45" t="s">
        <v>577</v>
      </c>
      <c r="D347" s="49" t="s">
        <v>1</v>
      </c>
      <c r="E347" s="49" t="s">
        <v>52</v>
      </c>
      <c r="F347" s="80">
        <v>43941</v>
      </c>
      <c r="G347" s="47">
        <v>43941.505555555603</v>
      </c>
      <c r="H347" s="45">
        <v>1</v>
      </c>
      <c r="I347" s="45"/>
      <c r="J347" s="48"/>
      <c r="K347" s="50">
        <v>58.080833333333338</v>
      </c>
      <c r="L347" s="50">
        <v>11.10361111111111</v>
      </c>
      <c r="M347" s="52"/>
      <c r="N347" s="52"/>
      <c r="O347" s="52">
        <v>10.6</v>
      </c>
      <c r="P347" s="52" t="s">
        <v>33</v>
      </c>
      <c r="Q347" s="45"/>
      <c r="R347" s="49"/>
      <c r="S347" s="49" t="s">
        <v>34</v>
      </c>
      <c r="T347" s="50" t="s">
        <v>34</v>
      </c>
    </row>
    <row r="348" spans="1:20" x14ac:dyDescent="0.2">
      <c r="A348" s="45" t="s">
        <v>15</v>
      </c>
      <c r="B348" s="49">
        <v>2020</v>
      </c>
      <c r="C348" s="45" t="s">
        <v>578</v>
      </c>
      <c r="D348" s="49" t="s">
        <v>1</v>
      </c>
      <c r="E348" s="49" t="s">
        <v>52</v>
      </c>
      <c r="F348" s="80">
        <v>43973</v>
      </c>
      <c r="G348" s="47">
        <v>43973.555555555598</v>
      </c>
      <c r="H348" s="45">
        <v>4</v>
      </c>
      <c r="I348" s="45"/>
      <c r="J348" s="48"/>
      <c r="K348" s="50">
        <v>58.25</v>
      </c>
      <c r="L348" s="50">
        <v>10.858333333333331</v>
      </c>
      <c r="M348" s="45"/>
      <c r="N348" s="45"/>
      <c r="O348" s="45"/>
      <c r="P348" s="52" t="s">
        <v>33</v>
      </c>
      <c r="Q348" s="45"/>
      <c r="R348" s="49"/>
      <c r="S348" s="49" t="s">
        <v>34</v>
      </c>
      <c r="T348" s="50" t="s">
        <v>34</v>
      </c>
    </row>
    <row r="349" spans="1:20" x14ac:dyDescent="0.2">
      <c r="A349" s="45" t="s">
        <v>15</v>
      </c>
      <c r="B349" s="49">
        <v>2020</v>
      </c>
      <c r="C349" s="45" t="s">
        <v>579</v>
      </c>
      <c r="D349" s="49" t="s">
        <v>1</v>
      </c>
      <c r="E349" s="49" t="s">
        <v>52</v>
      </c>
      <c r="F349" s="80">
        <v>44003</v>
      </c>
      <c r="G349" s="47">
        <v>44003.591666666704</v>
      </c>
      <c r="H349" s="45">
        <v>4</v>
      </c>
      <c r="I349" s="45">
        <v>90</v>
      </c>
      <c r="J349" s="48"/>
      <c r="K349" s="50">
        <v>57.8</v>
      </c>
      <c r="L349" s="50">
        <v>11.31666666666667</v>
      </c>
      <c r="M349" s="52">
        <v>3.5</v>
      </c>
      <c r="N349" s="52">
        <v>1.5</v>
      </c>
      <c r="O349" s="52">
        <v>5.25</v>
      </c>
      <c r="P349" s="52" t="s">
        <v>55</v>
      </c>
      <c r="Q349" s="45">
        <v>4.2000000000000003E-2</v>
      </c>
      <c r="R349" s="49">
        <v>1</v>
      </c>
      <c r="S349" s="49"/>
      <c r="T349" s="50" t="s">
        <v>34</v>
      </c>
    </row>
    <row r="350" spans="1:20" x14ac:dyDescent="0.2">
      <c r="A350" s="45" t="s">
        <v>15</v>
      </c>
      <c r="B350" s="49">
        <v>2020</v>
      </c>
      <c r="C350" s="45" t="s">
        <v>580</v>
      </c>
      <c r="D350" s="49" t="s">
        <v>1</v>
      </c>
      <c r="E350" s="49" t="s">
        <v>52</v>
      </c>
      <c r="F350" s="80">
        <v>44016</v>
      </c>
      <c r="G350" s="47">
        <v>44016.613888888904</v>
      </c>
      <c r="H350" s="45"/>
      <c r="I350" s="45"/>
      <c r="J350" s="48"/>
      <c r="K350" s="50">
        <v>58.340833333333343</v>
      </c>
      <c r="L350" s="50">
        <v>11.302777777777781</v>
      </c>
      <c r="M350" s="52"/>
      <c r="N350" s="52"/>
      <c r="O350" s="52">
        <v>7.0000000000000007E-2</v>
      </c>
      <c r="P350" s="52" t="s">
        <v>55</v>
      </c>
      <c r="Q350" s="45">
        <v>4.5234000000000003E-2</v>
      </c>
      <c r="R350" s="49">
        <v>1</v>
      </c>
      <c r="S350" s="49"/>
      <c r="T350" s="50" t="s">
        <v>34</v>
      </c>
    </row>
    <row r="351" spans="1:20" x14ac:dyDescent="0.2">
      <c r="A351" s="45" t="s">
        <v>15</v>
      </c>
      <c r="B351" s="49">
        <v>2020</v>
      </c>
      <c r="C351" s="45" t="s">
        <v>581</v>
      </c>
      <c r="D351" s="49" t="s">
        <v>1</v>
      </c>
      <c r="E351" s="49" t="s">
        <v>52</v>
      </c>
      <c r="F351" s="80">
        <v>44016</v>
      </c>
      <c r="G351" s="47">
        <v>44016.629861111098</v>
      </c>
      <c r="H351" s="45">
        <v>4</v>
      </c>
      <c r="I351" s="45"/>
      <c r="J351" s="48"/>
      <c r="K351" s="50">
        <v>58.331944444444453</v>
      </c>
      <c r="L351" s="50">
        <v>11.355277777777779</v>
      </c>
      <c r="M351" s="52"/>
      <c r="N351" s="52"/>
      <c r="O351" s="52">
        <v>2.1899999999999999E-2</v>
      </c>
      <c r="P351" s="52" t="s">
        <v>55</v>
      </c>
      <c r="Q351" s="45">
        <v>4.888E-3</v>
      </c>
      <c r="R351" s="49">
        <v>1</v>
      </c>
      <c r="S351" s="49"/>
      <c r="T351" s="50" t="s">
        <v>34</v>
      </c>
    </row>
    <row r="352" spans="1:20" x14ac:dyDescent="0.2">
      <c r="A352" s="45" t="s">
        <v>15</v>
      </c>
      <c r="B352" s="49">
        <v>2020</v>
      </c>
      <c r="C352" s="45" t="s">
        <v>582</v>
      </c>
      <c r="D352" s="49" t="s">
        <v>1</v>
      </c>
      <c r="E352" s="49" t="s">
        <v>52</v>
      </c>
      <c r="F352" s="80">
        <v>44028</v>
      </c>
      <c r="G352" s="47">
        <v>44028.342361111099</v>
      </c>
      <c r="H352" s="45">
        <v>1</v>
      </c>
      <c r="I352" s="45">
        <v>340</v>
      </c>
      <c r="J352" s="48"/>
      <c r="K352" s="50">
        <v>58.553888888888878</v>
      </c>
      <c r="L352" s="50">
        <v>10.52222222222222</v>
      </c>
      <c r="M352" s="52">
        <v>12.2</v>
      </c>
      <c r="N352" s="52">
        <v>1.5</v>
      </c>
      <c r="O352" s="52">
        <v>18.3</v>
      </c>
      <c r="P352" s="52" t="s">
        <v>33</v>
      </c>
      <c r="Q352" s="45"/>
      <c r="R352" s="49"/>
      <c r="S352" s="49" t="s">
        <v>34</v>
      </c>
      <c r="T352" s="50" t="s">
        <v>34</v>
      </c>
    </row>
    <row r="353" spans="1:20" x14ac:dyDescent="0.2">
      <c r="A353" s="45" t="s">
        <v>15</v>
      </c>
      <c r="B353" s="49">
        <v>2020</v>
      </c>
      <c r="C353" s="45" t="s">
        <v>583</v>
      </c>
      <c r="D353" s="49" t="s">
        <v>1</v>
      </c>
      <c r="E353" s="49" t="s">
        <v>52</v>
      </c>
      <c r="F353" s="80">
        <v>44032</v>
      </c>
      <c r="G353" s="47">
        <v>44032.534027777801</v>
      </c>
      <c r="H353" s="45">
        <v>3</v>
      </c>
      <c r="I353" s="45"/>
      <c r="J353" s="48"/>
      <c r="K353" s="50">
        <v>58.350833333333327</v>
      </c>
      <c r="L353" s="50">
        <v>10.506944444444439</v>
      </c>
      <c r="M353" s="52">
        <v>8.1</v>
      </c>
      <c r="N353" s="52">
        <v>1</v>
      </c>
      <c r="O353" s="52">
        <v>8.1</v>
      </c>
      <c r="P353" s="52" t="s">
        <v>33</v>
      </c>
      <c r="Q353" s="45"/>
      <c r="R353" s="49"/>
      <c r="S353" s="49" t="s">
        <v>34</v>
      </c>
      <c r="T353" s="50" t="s">
        <v>34</v>
      </c>
    </row>
    <row r="354" spans="1:20" x14ac:dyDescent="0.2">
      <c r="A354" s="45" t="s">
        <v>15</v>
      </c>
      <c r="B354" s="49">
        <v>2020</v>
      </c>
      <c r="C354" s="45" t="s">
        <v>584</v>
      </c>
      <c r="D354" s="49" t="s">
        <v>1</v>
      </c>
      <c r="E354" s="49" t="s">
        <v>52</v>
      </c>
      <c r="F354" s="80">
        <v>44052</v>
      </c>
      <c r="G354" s="47">
        <v>44052.543055555601</v>
      </c>
      <c r="H354" s="45"/>
      <c r="I354" s="45"/>
      <c r="J354" s="48"/>
      <c r="K354" s="50">
        <v>58.734999999999999</v>
      </c>
      <c r="L354" s="50">
        <v>10.420555555555559</v>
      </c>
      <c r="M354" s="52">
        <v>4</v>
      </c>
      <c r="N354" s="52">
        <v>0.1</v>
      </c>
      <c r="O354" s="52">
        <v>0.4</v>
      </c>
      <c r="P354" s="52" t="s">
        <v>33</v>
      </c>
      <c r="Q354" s="45"/>
      <c r="R354" s="49"/>
      <c r="S354" s="49" t="s">
        <v>34</v>
      </c>
      <c r="T354" s="50" t="s">
        <v>34</v>
      </c>
    </row>
    <row r="355" spans="1:20" x14ac:dyDescent="0.2">
      <c r="A355" s="45" t="s">
        <v>15</v>
      </c>
      <c r="B355" s="49">
        <v>2020</v>
      </c>
      <c r="C355" s="45" t="s">
        <v>585</v>
      </c>
      <c r="D355" s="49" t="s">
        <v>1</v>
      </c>
      <c r="E355" s="49" t="s">
        <v>52</v>
      </c>
      <c r="F355" s="80">
        <v>44053</v>
      </c>
      <c r="G355" s="47">
        <v>44053.3569444444</v>
      </c>
      <c r="H355" s="45"/>
      <c r="I355" s="45"/>
      <c r="J355" s="48"/>
      <c r="K355" s="50">
        <v>57.903888888888893</v>
      </c>
      <c r="L355" s="50">
        <v>11.516666666666669</v>
      </c>
      <c r="M355" s="52">
        <v>0.63</v>
      </c>
      <c r="N355" s="52">
        <v>0.05</v>
      </c>
      <c r="O355" s="52">
        <v>3.15E-2</v>
      </c>
      <c r="P355" s="52" t="s">
        <v>55</v>
      </c>
      <c r="Q355" s="45">
        <v>2.6770000000000001E-3</v>
      </c>
      <c r="R355" s="49">
        <v>1</v>
      </c>
      <c r="S355" s="49"/>
      <c r="T355" s="50" t="s">
        <v>34</v>
      </c>
    </row>
    <row r="356" spans="1:20" x14ac:dyDescent="0.2">
      <c r="A356" s="45" t="s">
        <v>15</v>
      </c>
      <c r="B356" s="49">
        <v>2020</v>
      </c>
      <c r="C356" s="45" t="s">
        <v>586</v>
      </c>
      <c r="D356" s="49" t="s">
        <v>1</v>
      </c>
      <c r="E356" s="49" t="s">
        <v>52</v>
      </c>
      <c r="F356" s="80">
        <v>44104</v>
      </c>
      <c r="G356" s="47">
        <v>44104.500694444403</v>
      </c>
      <c r="H356" s="45">
        <v>1</v>
      </c>
      <c r="I356" s="45"/>
      <c r="J356" s="48"/>
      <c r="K356" s="50">
        <v>58.343888888888891</v>
      </c>
      <c r="L356" s="50">
        <v>11.89388888888889</v>
      </c>
      <c r="M356" s="52">
        <v>0.4</v>
      </c>
      <c r="N356" s="52">
        <v>0.05</v>
      </c>
      <c r="O356" s="52">
        <v>0.02</v>
      </c>
      <c r="P356" s="52" t="s">
        <v>55</v>
      </c>
      <c r="Q356" s="45">
        <v>6.495999999999999E-2</v>
      </c>
      <c r="R356" s="49">
        <v>1</v>
      </c>
      <c r="S356" s="49"/>
      <c r="T356" s="50" t="s">
        <v>68</v>
      </c>
    </row>
    <row r="357" spans="1:20" x14ac:dyDescent="0.2">
      <c r="A357" s="45" t="s">
        <v>15</v>
      </c>
      <c r="B357" s="49">
        <v>2020</v>
      </c>
      <c r="C357" s="45" t="s">
        <v>587</v>
      </c>
      <c r="D357" s="49" t="s">
        <v>1</v>
      </c>
      <c r="E357" s="49" t="s">
        <v>52</v>
      </c>
      <c r="F357" s="80">
        <v>44170</v>
      </c>
      <c r="G357" s="47">
        <v>44170.454861111102</v>
      </c>
      <c r="H357" s="45">
        <v>1</v>
      </c>
      <c r="I357" s="45"/>
      <c r="J357" s="48"/>
      <c r="K357" s="50">
        <v>58.375</v>
      </c>
      <c r="L357" s="50">
        <v>11.258333333333329</v>
      </c>
      <c r="M357" s="52">
        <v>0.03</v>
      </c>
      <c r="N357" s="52">
        <v>5.0000000000000001E-3</v>
      </c>
      <c r="O357" s="52">
        <v>1.4999999999999999E-4</v>
      </c>
      <c r="P357" s="52" t="s">
        <v>55</v>
      </c>
      <c r="Q357" s="45">
        <v>4.5000000000000003E-5</v>
      </c>
      <c r="R357" s="49">
        <v>1</v>
      </c>
      <c r="S357" s="49"/>
      <c r="T357" s="50" t="s">
        <v>34</v>
      </c>
    </row>
    <row r="358" spans="1:20" x14ac:dyDescent="0.2">
      <c r="A358" s="45" t="s">
        <v>2</v>
      </c>
      <c r="B358" s="45">
        <v>2020</v>
      </c>
      <c r="C358" s="45" t="s">
        <v>251</v>
      </c>
      <c r="D358" s="45" t="s">
        <v>1</v>
      </c>
      <c r="E358" s="45" t="s">
        <v>52</v>
      </c>
      <c r="F358" s="46">
        <v>43871</v>
      </c>
      <c r="G358" s="59" t="s">
        <v>602</v>
      </c>
      <c r="H358" s="48">
        <v>18.005600000000001</v>
      </c>
      <c r="I358" s="59">
        <v>240</v>
      </c>
      <c r="J358" s="59"/>
      <c r="K358" s="60">
        <v>54.783833000000001</v>
      </c>
      <c r="L358" s="61">
        <v>-4.6273330000000001</v>
      </c>
      <c r="M358" s="45">
        <v>11.69</v>
      </c>
      <c r="N358" s="59"/>
      <c r="O358" s="59"/>
      <c r="P358" s="59" t="s">
        <v>351</v>
      </c>
      <c r="Q358" s="59"/>
      <c r="R358" s="59"/>
      <c r="S358" s="59" t="s">
        <v>252</v>
      </c>
      <c r="T358" s="59" t="s">
        <v>57</v>
      </c>
    </row>
    <row r="359" spans="1:20" x14ac:dyDescent="0.2">
      <c r="A359" s="45" t="s">
        <v>2</v>
      </c>
      <c r="B359" s="45">
        <v>2020</v>
      </c>
      <c r="C359" s="45" t="s">
        <v>253</v>
      </c>
      <c r="D359" s="45" t="s">
        <v>1</v>
      </c>
      <c r="E359" s="45" t="s">
        <v>52</v>
      </c>
      <c r="F359" s="62">
        <v>43909</v>
      </c>
      <c r="G359" s="59" t="s">
        <v>254</v>
      </c>
      <c r="H359" s="48">
        <v>3.6011099999999998</v>
      </c>
      <c r="I359" s="45">
        <v>315</v>
      </c>
      <c r="J359" s="59"/>
      <c r="K359" s="61">
        <v>53.930943999999997</v>
      </c>
      <c r="L359" s="61">
        <v>2.3713890000000002</v>
      </c>
      <c r="M359" s="45">
        <v>1.3</v>
      </c>
      <c r="N359" s="45">
        <v>0.33</v>
      </c>
      <c r="O359" s="45">
        <v>0.43</v>
      </c>
      <c r="P359" s="59" t="s">
        <v>55</v>
      </c>
      <c r="Q359" s="45">
        <v>0.3</v>
      </c>
      <c r="R359" s="45">
        <v>2</v>
      </c>
      <c r="S359" s="59"/>
      <c r="T359" s="59" t="s">
        <v>34</v>
      </c>
    </row>
    <row r="360" spans="1:20" x14ac:dyDescent="0.2">
      <c r="A360" s="45" t="s">
        <v>2</v>
      </c>
      <c r="B360" s="45">
        <v>2020</v>
      </c>
      <c r="C360" s="45" t="s">
        <v>255</v>
      </c>
      <c r="D360" s="45" t="s">
        <v>1</v>
      </c>
      <c r="E360" s="45" t="s">
        <v>52</v>
      </c>
      <c r="F360" s="62">
        <v>43915</v>
      </c>
      <c r="G360" s="59" t="s">
        <v>256</v>
      </c>
      <c r="H360" s="48">
        <v>23.15</v>
      </c>
      <c r="I360" s="45">
        <v>220</v>
      </c>
      <c r="J360" s="59"/>
      <c r="K360" s="61">
        <v>57.766500000000001</v>
      </c>
      <c r="L360" s="61">
        <v>-6.4245000000000001</v>
      </c>
      <c r="M360" s="45">
        <v>2.2223999999999999</v>
      </c>
      <c r="N360" s="59" t="s">
        <v>601</v>
      </c>
      <c r="O360" s="45">
        <v>3.5671001599999999</v>
      </c>
      <c r="P360" s="59" t="s">
        <v>55</v>
      </c>
      <c r="Q360" s="59" t="s">
        <v>571</v>
      </c>
      <c r="R360" s="59" t="s">
        <v>571</v>
      </c>
      <c r="S360" s="59"/>
      <c r="T360" s="59" t="s">
        <v>57</v>
      </c>
    </row>
    <row r="361" spans="1:20" x14ac:dyDescent="0.2">
      <c r="A361" s="45" t="s">
        <v>2</v>
      </c>
      <c r="B361" s="45">
        <v>2020</v>
      </c>
      <c r="C361" s="45" t="s">
        <v>257</v>
      </c>
      <c r="D361" s="45" t="s">
        <v>1</v>
      </c>
      <c r="E361" s="45" t="s">
        <v>52</v>
      </c>
      <c r="F361" s="59" t="s">
        <v>258</v>
      </c>
      <c r="G361" s="59" t="s">
        <v>259</v>
      </c>
      <c r="H361" s="48">
        <v>5.1444400000000003</v>
      </c>
      <c r="I361" s="45">
        <v>100</v>
      </c>
      <c r="J361" s="59"/>
      <c r="K361" s="61">
        <v>49.857933000000003</v>
      </c>
      <c r="L361" s="61">
        <v>-4.9246829999999999</v>
      </c>
      <c r="M361" s="45">
        <v>33.9</v>
      </c>
      <c r="N361" s="45">
        <v>0.4</v>
      </c>
      <c r="O361" s="45">
        <v>13.56</v>
      </c>
      <c r="P361" s="59" t="s">
        <v>34</v>
      </c>
      <c r="Q361" s="59"/>
      <c r="R361" s="59"/>
      <c r="S361" s="59"/>
      <c r="T361" s="59" t="s">
        <v>34</v>
      </c>
    </row>
    <row r="362" spans="1:20" x14ac:dyDescent="0.2">
      <c r="A362" s="45" t="s">
        <v>2</v>
      </c>
      <c r="B362" s="45">
        <v>2020</v>
      </c>
      <c r="C362" s="45" t="s">
        <v>260</v>
      </c>
      <c r="D362" s="45" t="s">
        <v>1</v>
      </c>
      <c r="E362" s="45" t="s">
        <v>52</v>
      </c>
      <c r="F362" s="59" t="s">
        <v>261</v>
      </c>
      <c r="G362" s="59" t="s">
        <v>262</v>
      </c>
      <c r="H362" s="48">
        <v>3.6011099999999998</v>
      </c>
      <c r="I362" s="45">
        <v>50</v>
      </c>
      <c r="J362" s="59"/>
      <c r="K362" s="45">
        <v>57.731667000000002</v>
      </c>
      <c r="L362" s="45">
        <v>-0.97</v>
      </c>
      <c r="M362" s="45">
        <v>1.3</v>
      </c>
      <c r="N362" s="45">
        <v>0.03</v>
      </c>
      <c r="O362" s="45">
        <v>3.9E-2</v>
      </c>
      <c r="P362" s="59" t="s">
        <v>55</v>
      </c>
      <c r="Q362" s="45">
        <v>0.01</v>
      </c>
      <c r="R362" s="45">
        <v>1</v>
      </c>
      <c r="S362" s="59"/>
      <c r="T362" s="59" t="s">
        <v>58</v>
      </c>
    </row>
    <row r="363" spans="1:20" x14ac:dyDescent="0.2">
      <c r="A363" s="45" t="s">
        <v>2</v>
      </c>
      <c r="B363" s="45">
        <v>2020</v>
      </c>
      <c r="C363" s="45" t="s">
        <v>263</v>
      </c>
      <c r="D363" s="45" t="s">
        <v>1</v>
      </c>
      <c r="E363" s="45" t="s">
        <v>52</v>
      </c>
      <c r="F363" s="59" t="s">
        <v>261</v>
      </c>
      <c r="G363" s="59" t="s">
        <v>264</v>
      </c>
      <c r="H363" s="48">
        <v>3.6011099999999998</v>
      </c>
      <c r="I363" s="45">
        <v>50</v>
      </c>
      <c r="J363" s="59"/>
      <c r="K363" s="45">
        <v>57.726500000000001</v>
      </c>
      <c r="L363" s="45">
        <v>-9.5500000000000002E-2</v>
      </c>
      <c r="M363" s="45">
        <v>5.75</v>
      </c>
      <c r="N363" s="45">
        <v>0.01</v>
      </c>
      <c r="O363" s="45">
        <v>5.7500000000000002E-2</v>
      </c>
      <c r="P363" s="59" t="s">
        <v>55</v>
      </c>
      <c r="Q363" s="45">
        <v>0.02</v>
      </c>
      <c r="R363" s="45">
        <v>1</v>
      </c>
      <c r="S363" s="59"/>
      <c r="T363" s="59" t="s">
        <v>58</v>
      </c>
    </row>
    <row r="364" spans="1:20" x14ac:dyDescent="0.2">
      <c r="A364" s="45" t="s">
        <v>2</v>
      </c>
      <c r="B364" s="45">
        <v>2020</v>
      </c>
      <c r="C364" s="45" t="s">
        <v>265</v>
      </c>
      <c r="D364" s="45" t="s">
        <v>1</v>
      </c>
      <c r="E364" s="45" t="s">
        <v>52</v>
      </c>
      <c r="F364" s="59" t="s">
        <v>261</v>
      </c>
      <c r="G364" s="59" t="s">
        <v>266</v>
      </c>
      <c r="H364" s="48">
        <v>3.6011099999999998</v>
      </c>
      <c r="I364" s="45">
        <v>50</v>
      </c>
      <c r="J364" s="59"/>
      <c r="K364" s="45">
        <v>57.722667000000001</v>
      </c>
      <c r="L364" s="45">
        <v>-0.90033300000000005</v>
      </c>
      <c r="M364" s="45">
        <v>4</v>
      </c>
      <c r="N364" s="45">
        <v>0.01</v>
      </c>
      <c r="O364" s="45">
        <v>0.04</v>
      </c>
      <c r="P364" s="59" t="s">
        <v>55</v>
      </c>
      <c r="Q364" s="45" t="s">
        <v>571</v>
      </c>
      <c r="R364" s="45" t="s">
        <v>571</v>
      </c>
      <c r="S364" s="59"/>
      <c r="T364" s="59" t="s">
        <v>58</v>
      </c>
    </row>
    <row r="365" spans="1:20" x14ac:dyDescent="0.2">
      <c r="A365" s="45" t="s">
        <v>2</v>
      </c>
      <c r="B365" s="45">
        <v>2020</v>
      </c>
      <c r="C365" s="45" t="s">
        <v>267</v>
      </c>
      <c r="D365" s="45" t="s">
        <v>1</v>
      </c>
      <c r="E365" s="45" t="s">
        <v>52</v>
      </c>
      <c r="F365" s="59" t="s">
        <v>261</v>
      </c>
      <c r="G365" s="59" t="s">
        <v>268</v>
      </c>
      <c r="H365" s="48">
        <v>3.6011099999999998</v>
      </c>
      <c r="I365" s="45">
        <v>50</v>
      </c>
      <c r="J365" s="59"/>
      <c r="K365" s="45">
        <v>58.058833</v>
      </c>
      <c r="L365" s="45">
        <v>1.0796669999999999</v>
      </c>
      <c r="M365" s="45">
        <v>4.5999999999999996</v>
      </c>
      <c r="N365" s="45">
        <v>5.0000000000000001E-3</v>
      </c>
      <c r="O365" s="45">
        <v>2.3E-2</v>
      </c>
      <c r="P365" s="59" t="s">
        <v>55</v>
      </c>
      <c r="Q365" s="45" t="s">
        <v>571</v>
      </c>
      <c r="R365" s="45" t="s">
        <v>571</v>
      </c>
      <c r="S365" s="59"/>
      <c r="T365" s="59" t="s">
        <v>58</v>
      </c>
    </row>
    <row r="366" spans="1:20" x14ac:dyDescent="0.2">
      <c r="A366" s="45" t="s">
        <v>2</v>
      </c>
      <c r="B366" s="45">
        <v>2020</v>
      </c>
      <c r="C366" s="45" t="s">
        <v>269</v>
      </c>
      <c r="D366" s="45" t="s">
        <v>1</v>
      </c>
      <c r="E366" s="45" t="s">
        <v>52</v>
      </c>
      <c r="F366" s="59" t="s">
        <v>261</v>
      </c>
      <c r="G366" s="59" t="s">
        <v>270</v>
      </c>
      <c r="H366" s="48">
        <v>3.6011099999999998</v>
      </c>
      <c r="I366" s="45">
        <v>50</v>
      </c>
      <c r="J366" s="59"/>
      <c r="K366" s="45">
        <v>58.048667000000002</v>
      </c>
      <c r="L366" s="45">
        <v>1.3998330000000001</v>
      </c>
      <c r="M366" s="45">
        <v>3.7</v>
      </c>
      <c r="N366" s="45">
        <v>5.0000000000000001E-3</v>
      </c>
      <c r="O366" s="45">
        <v>1.8499999999999999E-2</v>
      </c>
      <c r="P366" s="59" t="s">
        <v>55</v>
      </c>
      <c r="Q366" s="45" t="s">
        <v>571</v>
      </c>
      <c r="R366" s="45" t="s">
        <v>571</v>
      </c>
      <c r="S366" s="59"/>
      <c r="T366" s="59" t="s">
        <v>58</v>
      </c>
    </row>
    <row r="367" spans="1:20" x14ac:dyDescent="0.2">
      <c r="A367" s="45" t="s">
        <v>2</v>
      </c>
      <c r="B367" s="45">
        <v>2020</v>
      </c>
      <c r="C367" s="45" t="s">
        <v>271</v>
      </c>
      <c r="D367" s="45" t="s">
        <v>1</v>
      </c>
      <c r="E367" s="45" t="s">
        <v>52</v>
      </c>
      <c r="F367" s="59" t="s">
        <v>261</v>
      </c>
      <c r="G367" s="59" t="s">
        <v>272</v>
      </c>
      <c r="H367" s="48">
        <v>3.6011099999999998</v>
      </c>
      <c r="I367" s="45">
        <v>50</v>
      </c>
      <c r="J367" s="59"/>
      <c r="K367" s="45">
        <v>58.461666999999998</v>
      </c>
      <c r="L367" s="45">
        <v>1.248667</v>
      </c>
      <c r="M367" s="45">
        <v>1</v>
      </c>
      <c r="N367" s="45">
        <v>5.0000000000000001E-3</v>
      </c>
      <c r="O367" s="45">
        <v>5.0000000000000001E-3</v>
      </c>
      <c r="P367" s="59" t="s">
        <v>55</v>
      </c>
      <c r="Q367" s="45" t="s">
        <v>571</v>
      </c>
      <c r="R367" s="45" t="s">
        <v>571</v>
      </c>
      <c r="S367" s="59"/>
      <c r="T367" s="59" t="s">
        <v>58</v>
      </c>
    </row>
    <row r="368" spans="1:20" x14ac:dyDescent="0.2">
      <c r="A368" s="45" t="s">
        <v>2</v>
      </c>
      <c r="B368" s="45">
        <v>2020</v>
      </c>
      <c r="C368" s="45" t="s">
        <v>273</v>
      </c>
      <c r="D368" s="45" t="s">
        <v>1</v>
      </c>
      <c r="E368" s="45" t="s">
        <v>52</v>
      </c>
      <c r="F368" s="59" t="s">
        <v>261</v>
      </c>
      <c r="G368" s="59" t="s">
        <v>274</v>
      </c>
      <c r="H368" s="48">
        <v>3.6011099999999998</v>
      </c>
      <c r="I368" s="45">
        <v>50</v>
      </c>
      <c r="J368" s="59"/>
      <c r="K368" s="45">
        <v>58.290332999999997</v>
      </c>
      <c r="L368" s="45">
        <v>-0.19716700000000001</v>
      </c>
      <c r="M368" s="45">
        <v>2.6</v>
      </c>
      <c r="N368" s="45">
        <v>0.01</v>
      </c>
      <c r="O368" s="45">
        <v>2.5999999999999999E-2</v>
      </c>
      <c r="P368" s="59" t="s">
        <v>55</v>
      </c>
      <c r="Q368" s="45" t="s">
        <v>571</v>
      </c>
      <c r="R368" s="45" t="s">
        <v>571</v>
      </c>
      <c r="S368" s="59"/>
      <c r="T368" s="59" t="s">
        <v>58</v>
      </c>
    </row>
    <row r="369" spans="1:20" x14ac:dyDescent="0.2">
      <c r="A369" s="45" t="s">
        <v>2</v>
      </c>
      <c r="B369" s="45">
        <v>2020</v>
      </c>
      <c r="C369" s="45" t="s">
        <v>275</v>
      </c>
      <c r="D369" s="45" t="s">
        <v>1</v>
      </c>
      <c r="E369" s="45" t="s">
        <v>52</v>
      </c>
      <c r="F369" s="59" t="s">
        <v>261</v>
      </c>
      <c r="G369" s="59" t="s">
        <v>276</v>
      </c>
      <c r="H369" s="48">
        <v>3.6011099999999998</v>
      </c>
      <c r="I369" s="45">
        <v>50</v>
      </c>
      <c r="J369" s="59"/>
      <c r="K369" s="45">
        <v>56.401000000000003</v>
      </c>
      <c r="L369" s="45">
        <v>2.0588329999999999</v>
      </c>
      <c r="M369" s="45">
        <v>1.8</v>
      </c>
      <c r="N369" s="45">
        <v>0.01</v>
      </c>
      <c r="O369" s="45">
        <v>1.7999999999999999E-2</v>
      </c>
      <c r="P369" s="59" t="s">
        <v>55</v>
      </c>
      <c r="Q369" s="45" t="s">
        <v>571</v>
      </c>
      <c r="R369" s="45" t="s">
        <v>571</v>
      </c>
      <c r="S369" s="59"/>
      <c r="T369" s="59" t="s">
        <v>58</v>
      </c>
    </row>
    <row r="370" spans="1:20" x14ac:dyDescent="0.2">
      <c r="A370" s="45" t="s">
        <v>2</v>
      </c>
      <c r="B370" s="45">
        <v>2020</v>
      </c>
      <c r="C370" s="45" t="s">
        <v>277</v>
      </c>
      <c r="D370" s="45" t="s">
        <v>1</v>
      </c>
      <c r="E370" s="45" t="s">
        <v>52</v>
      </c>
      <c r="F370" s="59" t="s">
        <v>278</v>
      </c>
      <c r="G370" s="59" t="s">
        <v>279</v>
      </c>
      <c r="H370" s="48">
        <v>3.601111108</v>
      </c>
      <c r="I370" s="45">
        <v>18</v>
      </c>
      <c r="J370" s="59"/>
      <c r="K370" s="45">
        <v>53.541333000000002</v>
      </c>
      <c r="L370" s="45">
        <v>1.2324999999999999</v>
      </c>
      <c r="M370" s="45">
        <v>2.4</v>
      </c>
      <c r="N370" s="45">
        <v>0.05</v>
      </c>
      <c r="O370" s="45">
        <v>0.12</v>
      </c>
      <c r="P370" s="59" t="s">
        <v>55</v>
      </c>
      <c r="Q370" s="45">
        <v>7.0000000000000007E-2</v>
      </c>
      <c r="R370" s="45">
        <v>1</v>
      </c>
      <c r="S370" s="59"/>
      <c r="T370" s="59" t="s">
        <v>34</v>
      </c>
    </row>
    <row r="371" spans="1:20" x14ac:dyDescent="0.2">
      <c r="A371" s="45" t="s">
        <v>2</v>
      </c>
      <c r="B371" s="45">
        <v>2020</v>
      </c>
      <c r="C371" s="45" t="s">
        <v>280</v>
      </c>
      <c r="D371" s="45" t="s">
        <v>1</v>
      </c>
      <c r="E371" s="45" t="s">
        <v>52</v>
      </c>
      <c r="F371" s="59" t="s">
        <v>281</v>
      </c>
      <c r="G371" s="59" t="s">
        <v>282</v>
      </c>
      <c r="H371" s="48">
        <v>7.7166699999999997</v>
      </c>
      <c r="I371" s="45">
        <v>150</v>
      </c>
      <c r="J371" s="59"/>
      <c r="K371" s="45">
        <v>58.449167000000003</v>
      </c>
      <c r="L371" s="45">
        <v>-0.25750000000000001</v>
      </c>
      <c r="M371" s="45">
        <v>1.56</v>
      </c>
      <c r="N371" s="45">
        <v>0.1</v>
      </c>
      <c r="O371" s="45">
        <v>0.156</v>
      </c>
      <c r="P371" s="59" t="s">
        <v>55</v>
      </c>
      <c r="Q371" s="45">
        <v>0.02</v>
      </c>
      <c r="R371" s="45">
        <v>1</v>
      </c>
      <c r="S371" s="59"/>
      <c r="T371" s="59" t="s">
        <v>58</v>
      </c>
    </row>
    <row r="372" spans="1:20" x14ac:dyDescent="0.2">
      <c r="A372" s="45" t="s">
        <v>2</v>
      </c>
      <c r="B372" s="45">
        <v>2020</v>
      </c>
      <c r="C372" s="45" t="s">
        <v>283</v>
      </c>
      <c r="D372" s="45" t="s">
        <v>1</v>
      </c>
      <c r="E372" s="45" t="s">
        <v>52</v>
      </c>
      <c r="F372" s="59" t="s">
        <v>281</v>
      </c>
      <c r="G372" s="59" t="s">
        <v>284</v>
      </c>
      <c r="H372" s="48">
        <v>7.7166699999999997</v>
      </c>
      <c r="I372" s="45">
        <v>150</v>
      </c>
      <c r="J372" s="59"/>
      <c r="K372" s="45">
        <v>58.460833000000001</v>
      </c>
      <c r="L372" s="45">
        <v>-0.248833</v>
      </c>
      <c r="M372" s="45">
        <v>1.46</v>
      </c>
      <c r="N372" s="45">
        <v>0.05</v>
      </c>
      <c r="O372" s="45">
        <v>7.2999999999999995E-2</v>
      </c>
      <c r="P372" s="59" t="s">
        <v>55</v>
      </c>
      <c r="Q372" s="45">
        <v>0.02</v>
      </c>
      <c r="R372" s="45">
        <v>1</v>
      </c>
      <c r="S372" s="59"/>
      <c r="T372" s="59" t="s">
        <v>58</v>
      </c>
    </row>
    <row r="373" spans="1:20" x14ac:dyDescent="0.2">
      <c r="A373" s="45" t="s">
        <v>2</v>
      </c>
      <c r="B373" s="45">
        <v>2020</v>
      </c>
      <c r="C373" s="45" t="s">
        <v>285</v>
      </c>
      <c r="D373" s="45" t="s">
        <v>1</v>
      </c>
      <c r="E373" s="45" t="s">
        <v>52</v>
      </c>
      <c r="F373" s="59" t="s">
        <v>281</v>
      </c>
      <c r="G373" s="59" t="s">
        <v>286</v>
      </c>
      <c r="H373" s="48">
        <v>7.7166699999999997</v>
      </c>
      <c r="I373" s="45">
        <v>150</v>
      </c>
      <c r="J373" s="59"/>
      <c r="K373" s="45">
        <v>57.725667000000001</v>
      </c>
      <c r="L373" s="45">
        <v>-0.248833</v>
      </c>
      <c r="M373" s="45">
        <v>4.16</v>
      </c>
      <c r="N373" s="45">
        <v>0.44</v>
      </c>
      <c r="O373" s="59">
        <v>18304</v>
      </c>
      <c r="P373" s="59" t="s">
        <v>55</v>
      </c>
      <c r="Q373" s="45">
        <v>7.0000000000000007E-2</v>
      </c>
      <c r="R373" s="45">
        <v>1</v>
      </c>
      <c r="S373" s="59"/>
      <c r="T373" s="59" t="s">
        <v>58</v>
      </c>
    </row>
    <row r="374" spans="1:20" x14ac:dyDescent="0.2">
      <c r="A374" s="45" t="s">
        <v>2</v>
      </c>
      <c r="B374" s="45">
        <v>2020</v>
      </c>
      <c r="C374" s="45" t="s">
        <v>287</v>
      </c>
      <c r="D374" s="45" t="s">
        <v>1</v>
      </c>
      <c r="E374" s="45" t="s">
        <v>52</v>
      </c>
      <c r="F374" s="59" t="s">
        <v>281</v>
      </c>
      <c r="G374" s="59" t="s">
        <v>288</v>
      </c>
      <c r="H374" s="48">
        <v>7.7166699999999997</v>
      </c>
      <c r="I374" s="45">
        <v>150</v>
      </c>
      <c r="J374" s="59"/>
      <c r="K374" s="45">
        <v>57.721832999999997</v>
      </c>
      <c r="L374" s="45">
        <v>-0.90200000000000002</v>
      </c>
      <c r="M374" s="45">
        <v>2.5</v>
      </c>
      <c r="N374" s="45">
        <v>0.05</v>
      </c>
      <c r="O374" s="45">
        <v>0.125</v>
      </c>
      <c r="P374" s="59" t="s">
        <v>55</v>
      </c>
      <c r="Q374" s="45">
        <v>0.03</v>
      </c>
      <c r="R374" s="45">
        <v>1</v>
      </c>
      <c r="S374" s="59"/>
      <c r="T374" s="59" t="s">
        <v>58</v>
      </c>
    </row>
    <row r="375" spans="1:20" x14ac:dyDescent="0.2">
      <c r="A375" s="45" t="s">
        <v>2</v>
      </c>
      <c r="B375" s="45">
        <v>2020</v>
      </c>
      <c r="C375" s="45" t="s">
        <v>289</v>
      </c>
      <c r="D375" s="45" t="s">
        <v>1</v>
      </c>
      <c r="E375" s="45" t="s">
        <v>52</v>
      </c>
      <c r="F375" s="59" t="s">
        <v>281</v>
      </c>
      <c r="G375" s="59" t="s">
        <v>290</v>
      </c>
      <c r="H375" s="48">
        <v>7.7166699999999997</v>
      </c>
      <c r="I375" s="45">
        <v>150</v>
      </c>
      <c r="J375" s="59"/>
      <c r="K375" s="45">
        <v>57.725332999999999</v>
      </c>
      <c r="L375" s="45">
        <v>-0.96850000000000003</v>
      </c>
      <c r="M375" s="45">
        <v>3.11</v>
      </c>
      <c r="N375" s="45">
        <v>0.2</v>
      </c>
      <c r="O375" s="45">
        <v>0.622</v>
      </c>
      <c r="P375" s="59" t="s">
        <v>55</v>
      </c>
      <c r="Q375" s="45">
        <v>0.02</v>
      </c>
      <c r="R375" s="45">
        <v>1</v>
      </c>
      <c r="S375" s="59"/>
      <c r="T375" s="59" t="s">
        <v>58</v>
      </c>
    </row>
    <row r="376" spans="1:20" x14ac:dyDescent="0.2">
      <c r="A376" s="45" t="s">
        <v>2</v>
      </c>
      <c r="B376" s="45">
        <v>2020</v>
      </c>
      <c r="C376" s="45" t="s">
        <v>291</v>
      </c>
      <c r="D376" s="45" t="s">
        <v>1</v>
      </c>
      <c r="E376" s="45" t="s">
        <v>52</v>
      </c>
      <c r="F376" s="59" t="s">
        <v>281</v>
      </c>
      <c r="G376" s="59" t="s">
        <v>292</v>
      </c>
      <c r="H376" s="48">
        <v>7.7166699999999997</v>
      </c>
      <c r="I376" s="45">
        <v>150</v>
      </c>
      <c r="J376" s="59"/>
      <c r="K376" s="45">
        <v>57.664166999999999</v>
      </c>
      <c r="L376" s="45">
        <v>1.145667</v>
      </c>
      <c r="M376" s="45">
        <v>1.5</v>
      </c>
      <c r="N376" s="45">
        <v>0.1</v>
      </c>
      <c r="O376" s="45">
        <v>0.15</v>
      </c>
      <c r="P376" s="59" t="s">
        <v>55</v>
      </c>
      <c r="Q376" s="45">
        <v>0.05</v>
      </c>
      <c r="R376" s="45">
        <v>1</v>
      </c>
      <c r="S376" s="59"/>
      <c r="T376" s="59" t="s">
        <v>58</v>
      </c>
    </row>
    <row r="377" spans="1:20" x14ac:dyDescent="0.2">
      <c r="A377" s="45" t="s">
        <v>2</v>
      </c>
      <c r="B377" s="45">
        <v>2020</v>
      </c>
      <c r="C377" s="45" t="s">
        <v>293</v>
      </c>
      <c r="D377" s="45" t="s">
        <v>1</v>
      </c>
      <c r="E377" s="45" t="s">
        <v>52</v>
      </c>
      <c r="F377" s="59" t="s">
        <v>281</v>
      </c>
      <c r="G377" s="59" t="s">
        <v>294</v>
      </c>
      <c r="H377" s="48">
        <v>7.7166699999999997</v>
      </c>
      <c r="I377" s="45">
        <v>150</v>
      </c>
      <c r="J377" s="59"/>
      <c r="K377" s="45">
        <v>57.450167</v>
      </c>
      <c r="L377" s="45">
        <v>1.3919999999999999</v>
      </c>
      <c r="M377" s="45">
        <v>3.07</v>
      </c>
      <c r="N377" s="45">
        <v>0.05</v>
      </c>
      <c r="O377" s="45">
        <v>0.1535</v>
      </c>
      <c r="P377" s="59" t="s">
        <v>55</v>
      </c>
      <c r="Q377" s="45">
        <v>0.01</v>
      </c>
      <c r="R377" s="45">
        <v>1</v>
      </c>
      <c r="S377" s="59"/>
      <c r="T377" s="59" t="s">
        <v>58</v>
      </c>
    </row>
    <row r="378" spans="1:20" x14ac:dyDescent="0.2">
      <c r="A378" s="45" t="s">
        <v>2</v>
      </c>
      <c r="B378" s="45">
        <v>2020</v>
      </c>
      <c r="C378" s="45" t="s">
        <v>295</v>
      </c>
      <c r="D378" s="45" t="s">
        <v>1</v>
      </c>
      <c r="E378" s="45" t="s">
        <v>52</v>
      </c>
      <c r="F378" s="62">
        <v>44028</v>
      </c>
      <c r="G378" s="59" t="s">
        <v>296</v>
      </c>
      <c r="H378" s="48">
        <v>7.7166699999999997</v>
      </c>
      <c r="I378" s="45">
        <v>90</v>
      </c>
      <c r="J378" s="59"/>
      <c r="K378" s="45">
        <v>50.749133</v>
      </c>
      <c r="L378" s="45">
        <v>1.0276000000000001</v>
      </c>
      <c r="M378" s="45">
        <v>0.2</v>
      </c>
      <c r="N378" s="45">
        <v>0.05</v>
      </c>
      <c r="O378" s="45">
        <v>0.01</v>
      </c>
      <c r="P378" s="59" t="s">
        <v>34</v>
      </c>
      <c r="Q378" s="59"/>
      <c r="R378" s="59"/>
      <c r="S378" s="59"/>
      <c r="T378" s="59" t="s">
        <v>34</v>
      </c>
    </row>
    <row r="379" spans="1:20" x14ac:dyDescent="0.2">
      <c r="A379" s="45" t="s">
        <v>2</v>
      </c>
      <c r="B379" s="45">
        <v>2020</v>
      </c>
      <c r="C379" s="45" t="s">
        <v>297</v>
      </c>
      <c r="D379" s="45" t="s">
        <v>1</v>
      </c>
      <c r="E379" s="45" t="s">
        <v>52</v>
      </c>
      <c r="F379" s="62">
        <v>44163</v>
      </c>
      <c r="G379" s="59" t="s">
        <v>298</v>
      </c>
      <c r="H379" s="48"/>
      <c r="I379" s="59"/>
      <c r="J379" s="59"/>
      <c r="K379" s="45">
        <v>57.759667</v>
      </c>
      <c r="L379" s="45">
        <v>-0.84583299999999995</v>
      </c>
      <c r="M379" s="45">
        <v>6</v>
      </c>
      <c r="N379" s="45">
        <v>0.02</v>
      </c>
      <c r="O379" s="45">
        <v>0.12</v>
      </c>
      <c r="P379" s="59" t="s">
        <v>55</v>
      </c>
      <c r="Q379" s="45">
        <v>0.04</v>
      </c>
      <c r="R379" s="45">
        <v>1</v>
      </c>
      <c r="S379" s="59"/>
      <c r="T379" s="59" t="s">
        <v>58</v>
      </c>
    </row>
    <row r="380" spans="1:20" x14ac:dyDescent="0.2">
      <c r="A380" s="45" t="s">
        <v>2</v>
      </c>
      <c r="B380" s="45">
        <v>2020</v>
      </c>
      <c r="C380" s="45" t="s">
        <v>299</v>
      </c>
      <c r="D380" s="45" t="s">
        <v>1</v>
      </c>
      <c r="E380" s="45" t="s">
        <v>52</v>
      </c>
      <c r="F380" s="62">
        <v>44163</v>
      </c>
      <c r="G380" s="59" t="s">
        <v>300</v>
      </c>
      <c r="H380" s="48"/>
      <c r="I380" s="59"/>
      <c r="J380" s="59"/>
      <c r="K380" s="45">
        <v>57.722050000000003</v>
      </c>
      <c r="L380" s="45">
        <v>-0.90110000000000001</v>
      </c>
      <c r="M380" s="45">
        <v>1.2</v>
      </c>
      <c r="N380" s="45">
        <v>0.9</v>
      </c>
      <c r="O380" s="45">
        <v>1.08</v>
      </c>
      <c r="P380" s="59" t="s">
        <v>55</v>
      </c>
      <c r="Q380" s="45">
        <v>0.12</v>
      </c>
      <c r="R380" s="45">
        <v>2</v>
      </c>
      <c r="S380" s="59"/>
      <c r="T380" s="59" t="s">
        <v>58</v>
      </c>
    </row>
    <row r="381" spans="1:20" x14ac:dyDescent="0.2">
      <c r="A381" s="45" t="s">
        <v>2</v>
      </c>
      <c r="B381" s="45">
        <v>2020</v>
      </c>
      <c r="C381" s="45" t="s">
        <v>301</v>
      </c>
      <c r="D381" s="45" t="s">
        <v>1</v>
      </c>
      <c r="E381" s="45" t="s">
        <v>52</v>
      </c>
      <c r="F381" s="62">
        <v>43909</v>
      </c>
      <c r="G381" s="59" t="s">
        <v>302</v>
      </c>
      <c r="H381" s="48"/>
      <c r="I381" s="59"/>
      <c r="J381" s="59"/>
      <c r="K381" s="45">
        <v>53.898499999999999</v>
      </c>
      <c r="L381" s="45">
        <v>2.3929999999999998</v>
      </c>
      <c r="M381" s="59"/>
      <c r="N381" s="59"/>
      <c r="O381" s="59"/>
      <c r="P381" s="59" t="s">
        <v>34</v>
      </c>
      <c r="Q381" s="59"/>
      <c r="R381" s="59"/>
      <c r="S381" s="59"/>
      <c r="T381" s="59" t="s">
        <v>34</v>
      </c>
    </row>
    <row r="382" spans="1:20" x14ac:dyDescent="0.2">
      <c r="A382" s="45" t="s">
        <v>2</v>
      </c>
      <c r="B382" s="45">
        <v>2020</v>
      </c>
      <c r="C382" s="45" t="s">
        <v>303</v>
      </c>
      <c r="D382" s="45" t="s">
        <v>1</v>
      </c>
      <c r="E382" s="45" t="s">
        <v>52</v>
      </c>
      <c r="F382" s="62">
        <v>43995</v>
      </c>
      <c r="G382" s="59" t="s">
        <v>304</v>
      </c>
      <c r="H382" s="48"/>
      <c r="I382" s="59"/>
      <c r="J382" s="59"/>
      <c r="K382" s="45">
        <v>53.659166999999997</v>
      </c>
      <c r="L382" s="45">
        <v>-3.7389999999999999</v>
      </c>
      <c r="M382" s="59"/>
      <c r="N382" s="59"/>
      <c r="O382" s="59"/>
      <c r="P382" s="59" t="s">
        <v>34</v>
      </c>
      <c r="Q382" s="59"/>
      <c r="R382" s="59"/>
      <c r="S382" s="59"/>
      <c r="T382" s="59" t="s">
        <v>34</v>
      </c>
    </row>
    <row r="383" spans="1:20" x14ac:dyDescent="0.2">
      <c r="A383" s="45" t="s">
        <v>2</v>
      </c>
      <c r="B383" s="45">
        <v>2020</v>
      </c>
      <c r="C383" s="45" t="s">
        <v>305</v>
      </c>
      <c r="D383" s="45" t="s">
        <v>1</v>
      </c>
      <c r="E383" s="45" t="s">
        <v>52</v>
      </c>
      <c r="F383" s="62">
        <v>44046</v>
      </c>
      <c r="G383" s="59" t="s">
        <v>306</v>
      </c>
      <c r="H383" s="48"/>
      <c r="I383" s="59"/>
      <c r="J383" s="59"/>
      <c r="K383" s="45">
        <v>58.039166999999999</v>
      </c>
      <c r="L383" s="45">
        <v>1.0661670000000001</v>
      </c>
      <c r="M383" s="59"/>
      <c r="N383" s="59"/>
      <c r="O383" s="59"/>
      <c r="P383" s="59" t="s">
        <v>55</v>
      </c>
      <c r="Q383" s="59" t="s">
        <v>571</v>
      </c>
      <c r="R383" s="59" t="s">
        <v>571</v>
      </c>
      <c r="S383" s="59"/>
      <c r="T383" s="59" t="s">
        <v>58</v>
      </c>
    </row>
    <row r="384" spans="1:20" x14ac:dyDescent="0.2">
      <c r="A384" s="45" t="s">
        <v>2</v>
      </c>
      <c r="B384" s="45">
        <v>2020</v>
      </c>
      <c r="C384" s="45" t="s">
        <v>307</v>
      </c>
      <c r="D384" s="45" t="s">
        <v>1</v>
      </c>
      <c r="E384" s="45" t="s">
        <v>52</v>
      </c>
      <c r="F384" s="62">
        <v>44046</v>
      </c>
      <c r="G384" s="59" t="s">
        <v>308</v>
      </c>
      <c r="H384" s="48"/>
      <c r="I384" s="59"/>
      <c r="J384" s="59"/>
      <c r="K384" s="45">
        <v>57.719667000000001</v>
      </c>
      <c r="L384" s="45">
        <v>-0.99616700000000002</v>
      </c>
      <c r="M384" s="59"/>
      <c r="N384" s="59"/>
      <c r="O384" s="59"/>
      <c r="P384" s="59" t="s">
        <v>55</v>
      </c>
      <c r="Q384" s="59" t="s">
        <v>571</v>
      </c>
      <c r="R384" s="59" t="s">
        <v>571</v>
      </c>
      <c r="S384" s="59"/>
      <c r="T384" s="59" t="s">
        <v>58</v>
      </c>
    </row>
    <row r="385" spans="1:20" x14ac:dyDescent="0.2">
      <c r="A385" s="45" t="s">
        <v>2</v>
      </c>
      <c r="B385" s="45">
        <v>2020</v>
      </c>
      <c r="C385" s="45" t="s">
        <v>309</v>
      </c>
      <c r="D385" s="45" t="s">
        <v>1</v>
      </c>
      <c r="E385" s="45" t="s">
        <v>52</v>
      </c>
      <c r="F385" s="62">
        <v>44046</v>
      </c>
      <c r="G385" s="59" t="s">
        <v>310</v>
      </c>
      <c r="H385" s="48"/>
      <c r="I385" s="59"/>
      <c r="J385" s="59"/>
      <c r="K385" s="45">
        <v>58.035167000000001</v>
      </c>
      <c r="L385" s="45">
        <v>1.4198329999999999</v>
      </c>
      <c r="M385" s="59"/>
      <c r="N385" s="59"/>
      <c r="O385" s="59"/>
      <c r="P385" s="59" t="s">
        <v>55</v>
      </c>
      <c r="Q385" s="59" t="s">
        <v>571</v>
      </c>
      <c r="R385" s="59" t="s">
        <v>571</v>
      </c>
      <c r="S385" s="59"/>
      <c r="T385" s="59" t="s">
        <v>58</v>
      </c>
    </row>
    <row r="386" spans="1:20" x14ac:dyDescent="0.2">
      <c r="A386" s="45" t="s">
        <v>2</v>
      </c>
      <c r="B386" s="45">
        <v>2020</v>
      </c>
      <c r="C386" s="45" t="s">
        <v>311</v>
      </c>
      <c r="D386" s="45" t="s">
        <v>1</v>
      </c>
      <c r="E386" s="45" t="s">
        <v>52</v>
      </c>
      <c r="F386" s="62">
        <v>44046</v>
      </c>
      <c r="G386" s="59" t="s">
        <v>312</v>
      </c>
      <c r="H386" s="48"/>
      <c r="I386" s="59"/>
      <c r="J386" s="59"/>
      <c r="K386" s="45">
        <v>58.476832999999999</v>
      </c>
      <c r="L386" s="45">
        <v>1.2535000000000001</v>
      </c>
      <c r="M386" s="59"/>
      <c r="N386" s="59"/>
      <c r="O386" s="59"/>
      <c r="P386" s="59" t="s">
        <v>55</v>
      </c>
      <c r="Q386" s="59" t="s">
        <v>571</v>
      </c>
      <c r="R386" s="59" t="s">
        <v>571</v>
      </c>
      <c r="S386" s="59"/>
      <c r="T386" s="59" t="s">
        <v>58</v>
      </c>
    </row>
    <row r="387" spans="1:20" x14ac:dyDescent="0.2">
      <c r="A387" s="45" t="s">
        <v>2</v>
      </c>
      <c r="B387" s="45">
        <v>2020</v>
      </c>
      <c r="C387" s="45" t="s">
        <v>313</v>
      </c>
      <c r="D387" s="45" t="s">
        <v>1</v>
      </c>
      <c r="E387" s="45" t="s">
        <v>52</v>
      </c>
      <c r="F387" s="62">
        <v>44050</v>
      </c>
      <c r="G387" s="59" t="s">
        <v>279</v>
      </c>
      <c r="H387" s="48">
        <v>9.26</v>
      </c>
      <c r="I387" s="45">
        <v>210</v>
      </c>
      <c r="J387" s="59"/>
      <c r="K387" s="45">
        <v>58.047333000000002</v>
      </c>
      <c r="L387" s="45">
        <v>1.3966670000000001</v>
      </c>
      <c r="M387" s="45">
        <v>4.0199999999999996</v>
      </c>
      <c r="N387" s="45">
        <v>0.05</v>
      </c>
      <c r="O387" s="45">
        <v>0.20100000000000001</v>
      </c>
      <c r="P387" s="59" t="s">
        <v>55</v>
      </c>
      <c r="Q387" s="59" t="s">
        <v>571</v>
      </c>
      <c r="R387" s="59" t="s">
        <v>571</v>
      </c>
      <c r="S387" s="59"/>
      <c r="T387" s="59" t="s">
        <v>58</v>
      </c>
    </row>
    <row r="388" spans="1:20" x14ac:dyDescent="0.2">
      <c r="A388" s="45" t="s">
        <v>2</v>
      </c>
      <c r="B388" s="45">
        <v>2020</v>
      </c>
      <c r="C388" s="45" t="s">
        <v>314</v>
      </c>
      <c r="D388" s="45" t="s">
        <v>1</v>
      </c>
      <c r="E388" s="45" t="s">
        <v>52</v>
      </c>
      <c r="F388" s="62">
        <v>44052</v>
      </c>
      <c r="G388" s="59" t="s">
        <v>315</v>
      </c>
      <c r="H388" s="48">
        <v>5.1444400000000003</v>
      </c>
      <c r="I388" s="45">
        <v>80</v>
      </c>
      <c r="J388" s="59"/>
      <c r="K388" s="45">
        <v>55.91695</v>
      </c>
      <c r="L388" s="45">
        <v>-2.1281500000000002</v>
      </c>
      <c r="M388" s="45">
        <v>1.45</v>
      </c>
      <c r="N388" s="45">
        <v>0.54</v>
      </c>
      <c r="O388" s="45">
        <v>0.78300000000000003</v>
      </c>
      <c r="P388" s="59" t="s">
        <v>55</v>
      </c>
      <c r="Q388" s="59" t="s">
        <v>571</v>
      </c>
      <c r="R388" s="59" t="s">
        <v>571</v>
      </c>
      <c r="S388" s="59"/>
      <c r="T388" s="59" t="s">
        <v>34</v>
      </c>
    </row>
    <row r="389" spans="1:20" x14ac:dyDescent="0.2">
      <c r="A389" s="45" t="s">
        <v>2</v>
      </c>
      <c r="B389" s="45">
        <v>2020</v>
      </c>
      <c r="C389" s="45" t="s">
        <v>316</v>
      </c>
      <c r="D389" s="45" t="s">
        <v>1</v>
      </c>
      <c r="E389" s="45" t="s">
        <v>52</v>
      </c>
      <c r="F389" s="62">
        <v>44063</v>
      </c>
      <c r="G389" s="59" t="s">
        <v>317</v>
      </c>
      <c r="H389" s="48">
        <v>7.2022199999999996</v>
      </c>
      <c r="I389" s="45">
        <v>220</v>
      </c>
      <c r="J389" s="59"/>
      <c r="K389" s="45">
        <v>58.144469999999998</v>
      </c>
      <c r="L389" s="45">
        <v>1.4190100000000001</v>
      </c>
      <c r="M389" s="45">
        <v>1.5</v>
      </c>
      <c r="N389" s="45">
        <v>4.0000000000000001E-3</v>
      </c>
      <c r="O389" s="45">
        <v>6.0000000000000001E-3</v>
      </c>
      <c r="P389" s="59" t="s">
        <v>55</v>
      </c>
      <c r="Q389" s="59" t="s">
        <v>571</v>
      </c>
      <c r="R389" s="59" t="s">
        <v>571</v>
      </c>
      <c r="S389" s="59"/>
      <c r="T389" s="59" t="s">
        <v>58</v>
      </c>
    </row>
    <row r="390" spans="1:20" x14ac:dyDescent="0.2">
      <c r="A390" s="45" t="s">
        <v>2</v>
      </c>
      <c r="B390" s="45">
        <v>2020</v>
      </c>
      <c r="C390" s="45" t="s">
        <v>318</v>
      </c>
      <c r="D390" s="45" t="s">
        <v>1</v>
      </c>
      <c r="E390" s="45" t="s">
        <v>52</v>
      </c>
      <c r="F390" s="62">
        <v>44072</v>
      </c>
      <c r="G390" s="59" t="s">
        <v>319</v>
      </c>
      <c r="H390" s="48">
        <v>8.7455599999999993</v>
      </c>
      <c r="I390" s="45">
        <v>270</v>
      </c>
      <c r="J390" s="59"/>
      <c r="K390" s="45">
        <v>50.240833000000002</v>
      </c>
      <c r="L390" s="45">
        <v>-6.0265000000000004</v>
      </c>
      <c r="M390" s="45">
        <v>3.5</v>
      </c>
      <c r="N390" s="45">
        <v>0.2</v>
      </c>
      <c r="O390" s="45">
        <v>0.7</v>
      </c>
      <c r="P390" s="59" t="s">
        <v>55</v>
      </c>
      <c r="Q390" s="45">
        <v>0.03</v>
      </c>
      <c r="R390" s="45">
        <v>1</v>
      </c>
      <c r="S390" s="59"/>
      <c r="T390" s="59" t="s">
        <v>57</v>
      </c>
    </row>
    <row r="391" spans="1:20" x14ac:dyDescent="0.2">
      <c r="A391" s="45" t="s">
        <v>2</v>
      </c>
      <c r="B391" s="45">
        <v>2020</v>
      </c>
      <c r="C391" s="45" t="s">
        <v>320</v>
      </c>
      <c r="D391" s="45" t="s">
        <v>1</v>
      </c>
      <c r="E391" s="45" t="s">
        <v>52</v>
      </c>
      <c r="F391" s="62">
        <v>44084</v>
      </c>
      <c r="G391" s="59" t="s">
        <v>158</v>
      </c>
      <c r="H391" s="48">
        <v>4.1155600000000003</v>
      </c>
      <c r="I391" s="45">
        <v>255</v>
      </c>
      <c r="J391" s="59"/>
      <c r="K391" s="45">
        <v>56.451999999999998</v>
      </c>
      <c r="L391" s="45">
        <v>2.2875000000000001</v>
      </c>
      <c r="M391" s="45">
        <v>0.6</v>
      </c>
      <c r="N391" s="45">
        <v>0.04</v>
      </c>
      <c r="O391" s="45">
        <v>2.4E-2</v>
      </c>
      <c r="P391" s="59" t="s">
        <v>55</v>
      </c>
      <c r="Q391" s="45">
        <v>0.01</v>
      </c>
      <c r="R391" s="45">
        <v>1</v>
      </c>
      <c r="S391" s="59"/>
      <c r="T391" s="59" t="s">
        <v>58</v>
      </c>
    </row>
    <row r="392" spans="1:20" x14ac:dyDescent="0.2">
      <c r="A392" s="45" t="s">
        <v>2</v>
      </c>
      <c r="B392" s="45">
        <v>2020</v>
      </c>
      <c r="C392" s="45" t="s">
        <v>321</v>
      </c>
      <c r="D392" s="45" t="s">
        <v>1</v>
      </c>
      <c r="E392" s="45" t="s">
        <v>52</v>
      </c>
      <c r="F392" s="62">
        <v>44084</v>
      </c>
      <c r="G392" s="59" t="s">
        <v>322</v>
      </c>
      <c r="H392" s="48">
        <v>4.1155600000000003</v>
      </c>
      <c r="I392" s="45">
        <v>255</v>
      </c>
      <c r="J392" s="59"/>
      <c r="K392" s="45">
        <v>57.290332999999997</v>
      </c>
      <c r="L392" s="45">
        <v>2.182833</v>
      </c>
      <c r="M392" s="45">
        <v>8.5000000000000006E-2</v>
      </c>
      <c r="N392" s="45">
        <v>4.4999999999999998E-2</v>
      </c>
      <c r="O392" s="45">
        <v>3.8249999999999998E-3</v>
      </c>
      <c r="P392" s="59" t="s">
        <v>55</v>
      </c>
      <c r="Q392" s="45">
        <v>0</v>
      </c>
      <c r="R392" s="45">
        <v>1</v>
      </c>
      <c r="S392" s="59"/>
      <c r="T392" s="59" t="s">
        <v>58</v>
      </c>
    </row>
    <row r="393" spans="1:20" x14ac:dyDescent="0.2">
      <c r="A393" s="45" t="s">
        <v>2</v>
      </c>
      <c r="B393" s="45">
        <v>2020</v>
      </c>
      <c r="C393" s="45" t="s">
        <v>323</v>
      </c>
      <c r="D393" s="45" t="s">
        <v>1</v>
      </c>
      <c r="E393" s="45" t="s">
        <v>52</v>
      </c>
      <c r="F393" s="62">
        <v>44084</v>
      </c>
      <c r="G393" s="59" t="s">
        <v>324</v>
      </c>
      <c r="H393" s="48">
        <v>4.1155600000000003</v>
      </c>
      <c r="I393" s="45">
        <v>255</v>
      </c>
      <c r="J393" s="59"/>
      <c r="K393" s="45">
        <v>57.471333000000001</v>
      </c>
      <c r="L393" s="45">
        <v>2.116333</v>
      </c>
      <c r="M393" s="45">
        <v>1.59</v>
      </c>
      <c r="N393" s="45">
        <v>0.05</v>
      </c>
      <c r="O393" s="45">
        <v>7.9500000000000001E-2</v>
      </c>
      <c r="P393" s="59" t="s">
        <v>55</v>
      </c>
      <c r="Q393" s="45">
        <v>0.04</v>
      </c>
      <c r="R393" s="45">
        <v>1</v>
      </c>
      <c r="S393" s="59"/>
      <c r="T393" s="59" t="s">
        <v>58</v>
      </c>
    </row>
    <row r="394" spans="1:20" x14ac:dyDescent="0.2">
      <c r="A394" s="45" t="s">
        <v>2</v>
      </c>
      <c r="B394" s="45">
        <v>2020</v>
      </c>
      <c r="C394" s="45" t="s">
        <v>325</v>
      </c>
      <c r="D394" s="45" t="s">
        <v>1</v>
      </c>
      <c r="E394" s="45" t="s">
        <v>52</v>
      </c>
      <c r="F394" s="62">
        <v>44084</v>
      </c>
      <c r="G394" s="59" t="s">
        <v>326</v>
      </c>
      <c r="H394" s="48">
        <v>4.1155600000000003</v>
      </c>
      <c r="I394" s="45">
        <v>255</v>
      </c>
      <c r="J394" s="59"/>
      <c r="K394" s="45">
        <v>58.228833000000002</v>
      </c>
      <c r="L394" s="45">
        <v>1.1078330000000001</v>
      </c>
      <c r="M394" s="45">
        <v>0.7</v>
      </c>
      <c r="N394" s="45">
        <v>0.05</v>
      </c>
      <c r="O394" s="45">
        <v>3.5000000000000003E-2</v>
      </c>
      <c r="P394" s="59" t="s">
        <v>55</v>
      </c>
      <c r="Q394" s="45">
        <v>0.01</v>
      </c>
      <c r="R394" s="45">
        <v>1</v>
      </c>
      <c r="S394" s="59"/>
      <c r="T394" s="59" t="s">
        <v>58</v>
      </c>
    </row>
    <row r="395" spans="1:20" x14ac:dyDescent="0.2">
      <c r="A395" s="45" t="s">
        <v>2</v>
      </c>
      <c r="B395" s="45">
        <v>2020</v>
      </c>
      <c r="C395" s="45" t="s">
        <v>327</v>
      </c>
      <c r="D395" s="45" t="s">
        <v>1</v>
      </c>
      <c r="E395" s="45" t="s">
        <v>52</v>
      </c>
      <c r="F395" s="62">
        <v>44084</v>
      </c>
      <c r="G395" s="59" t="s">
        <v>328</v>
      </c>
      <c r="H395" s="48">
        <v>4.1155600000000003</v>
      </c>
      <c r="I395" s="45">
        <v>255</v>
      </c>
      <c r="J395" s="59"/>
      <c r="K395" s="45">
        <v>58.046832999999999</v>
      </c>
      <c r="L395" s="45">
        <v>1.4039999999999999</v>
      </c>
      <c r="M395" s="45">
        <v>0.83</v>
      </c>
      <c r="N395" s="45">
        <v>0.05</v>
      </c>
      <c r="O395" s="45">
        <v>4.1500000000000002E-2</v>
      </c>
      <c r="P395" s="59" t="s">
        <v>55</v>
      </c>
      <c r="Q395" s="45">
        <v>0.02</v>
      </c>
      <c r="R395" s="45">
        <v>1</v>
      </c>
      <c r="S395" s="59"/>
      <c r="T395" s="59" t="s">
        <v>58</v>
      </c>
    </row>
    <row r="396" spans="1:20" x14ac:dyDescent="0.2">
      <c r="A396" s="45" t="s">
        <v>2</v>
      </c>
      <c r="B396" s="45">
        <v>2020</v>
      </c>
      <c r="C396" s="45" t="s">
        <v>329</v>
      </c>
      <c r="D396" s="45" t="s">
        <v>1</v>
      </c>
      <c r="E396" s="45" t="s">
        <v>52</v>
      </c>
      <c r="F396" s="62">
        <v>44084</v>
      </c>
      <c r="G396" s="59" t="s">
        <v>330</v>
      </c>
      <c r="H396" s="48">
        <v>4.1155600000000003</v>
      </c>
      <c r="I396" s="45">
        <v>255</v>
      </c>
      <c r="J396" s="59"/>
      <c r="K396" s="45">
        <v>56.451999999999998</v>
      </c>
      <c r="L396" s="45">
        <v>2.2875000000000001</v>
      </c>
      <c r="M396" s="45">
        <v>2.57</v>
      </c>
      <c r="N396" s="45">
        <v>0.05</v>
      </c>
      <c r="O396" s="45">
        <v>0.1285</v>
      </c>
      <c r="P396" s="59" t="s">
        <v>55</v>
      </c>
      <c r="Q396" s="45">
        <v>0.05</v>
      </c>
      <c r="R396" s="45">
        <v>1</v>
      </c>
      <c r="S396" s="59"/>
      <c r="T396" s="59" t="s">
        <v>58</v>
      </c>
    </row>
    <row r="397" spans="1:20" x14ac:dyDescent="0.2">
      <c r="A397" s="45" t="s">
        <v>2</v>
      </c>
      <c r="B397" s="45">
        <v>2020</v>
      </c>
      <c r="C397" s="45" t="s">
        <v>331</v>
      </c>
      <c r="D397" s="45" t="s">
        <v>1</v>
      </c>
      <c r="E397" s="45" t="s">
        <v>52</v>
      </c>
      <c r="F397" s="62">
        <v>44084</v>
      </c>
      <c r="G397" s="59" t="s">
        <v>332</v>
      </c>
      <c r="H397" s="48">
        <v>4.1155600000000003</v>
      </c>
      <c r="I397" s="45">
        <v>255</v>
      </c>
      <c r="J397" s="59"/>
      <c r="K397" s="45">
        <v>58.058332999999998</v>
      </c>
      <c r="L397" s="45">
        <v>1.0793330000000001</v>
      </c>
      <c r="M397" s="45">
        <v>0.7</v>
      </c>
      <c r="N397" s="45">
        <v>0.05</v>
      </c>
      <c r="O397" s="45">
        <v>3.5000000000000003E-2</v>
      </c>
      <c r="P397" s="59" t="s">
        <v>55</v>
      </c>
      <c r="Q397" s="45">
        <v>0.01</v>
      </c>
      <c r="R397" s="45">
        <v>1</v>
      </c>
      <c r="S397" s="59"/>
      <c r="T397" s="59" t="s">
        <v>58</v>
      </c>
    </row>
    <row r="398" spans="1:20" x14ac:dyDescent="0.2">
      <c r="A398" s="45" t="s">
        <v>2</v>
      </c>
      <c r="B398" s="45">
        <v>2020</v>
      </c>
      <c r="C398" s="45" t="s">
        <v>333</v>
      </c>
      <c r="D398" s="45" t="s">
        <v>1</v>
      </c>
      <c r="E398" s="45" t="s">
        <v>52</v>
      </c>
      <c r="F398" s="62">
        <v>44084</v>
      </c>
      <c r="G398" s="59" t="s">
        <v>334</v>
      </c>
      <c r="H398" s="48">
        <v>4.1155600000000003</v>
      </c>
      <c r="I398" s="45">
        <v>255</v>
      </c>
      <c r="J398" s="59"/>
      <c r="K398" s="45">
        <v>57.725833000000002</v>
      </c>
      <c r="L398" s="45">
        <v>-0.84550000000000003</v>
      </c>
      <c r="M398" s="45">
        <v>0.86</v>
      </c>
      <c r="N398" s="45">
        <v>0.05</v>
      </c>
      <c r="O398" s="45">
        <v>4.2999999999999997E-2</v>
      </c>
      <c r="P398" s="59" t="s">
        <v>55</v>
      </c>
      <c r="Q398" s="45">
        <v>0.05</v>
      </c>
      <c r="R398" s="45">
        <v>1</v>
      </c>
      <c r="S398" s="59"/>
      <c r="T398" s="59" t="s">
        <v>58</v>
      </c>
    </row>
    <row r="399" spans="1:20" x14ac:dyDescent="0.2">
      <c r="A399" s="45" t="s">
        <v>2</v>
      </c>
      <c r="B399" s="45">
        <v>2020</v>
      </c>
      <c r="C399" s="45" t="s">
        <v>335</v>
      </c>
      <c r="D399" s="45" t="s">
        <v>1</v>
      </c>
      <c r="E399" s="45" t="s">
        <v>52</v>
      </c>
      <c r="F399" s="62">
        <v>44084</v>
      </c>
      <c r="G399" s="59" t="s">
        <v>336</v>
      </c>
      <c r="H399" s="48">
        <v>4.1155600000000003</v>
      </c>
      <c r="I399" s="45">
        <v>255</v>
      </c>
      <c r="J399" s="59"/>
      <c r="K399" s="45">
        <v>57.722833000000001</v>
      </c>
      <c r="L399" s="45">
        <v>-0.90216700000000005</v>
      </c>
      <c r="M399" s="45">
        <v>0.82499999999999996</v>
      </c>
      <c r="N399" s="45">
        <v>0.05</v>
      </c>
      <c r="O399" s="45">
        <v>4.1250000000000002E-2</v>
      </c>
      <c r="P399" s="59" t="s">
        <v>55</v>
      </c>
      <c r="Q399" s="45">
        <v>0.02</v>
      </c>
      <c r="R399" s="45">
        <v>1</v>
      </c>
      <c r="S399" s="59"/>
      <c r="T399" s="59" t="s">
        <v>58</v>
      </c>
    </row>
    <row r="400" spans="1:20" x14ac:dyDescent="0.2">
      <c r="A400" s="45" t="s">
        <v>2</v>
      </c>
      <c r="B400" s="45">
        <v>2020</v>
      </c>
      <c r="C400" s="45" t="s">
        <v>337</v>
      </c>
      <c r="D400" s="45" t="s">
        <v>1</v>
      </c>
      <c r="E400" s="45" t="s">
        <v>52</v>
      </c>
      <c r="F400" s="62">
        <v>44084</v>
      </c>
      <c r="G400" s="59" t="s">
        <v>338</v>
      </c>
      <c r="H400" s="48">
        <v>4.1155600000000003</v>
      </c>
      <c r="I400" s="45">
        <v>255</v>
      </c>
      <c r="J400" s="59"/>
      <c r="K400" s="45">
        <v>57.732500000000002</v>
      </c>
      <c r="L400" s="45">
        <v>-0.97083299999999995</v>
      </c>
      <c r="M400" s="45">
        <v>1.01</v>
      </c>
      <c r="N400" s="45">
        <v>0.05</v>
      </c>
      <c r="O400" s="45">
        <v>5.0500000000000003E-2</v>
      </c>
      <c r="P400" s="59" t="s">
        <v>55</v>
      </c>
      <c r="Q400" s="45">
        <v>0.04</v>
      </c>
      <c r="R400" s="45">
        <v>1</v>
      </c>
      <c r="S400" s="59"/>
      <c r="T400" s="59" t="s">
        <v>58</v>
      </c>
    </row>
    <row r="401" spans="1:20" x14ac:dyDescent="0.2">
      <c r="A401" s="45" t="s">
        <v>2</v>
      </c>
      <c r="B401" s="45">
        <v>2020</v>
      </c>
      <c r="C401" s="45" t="s">
        <v>339</v>
      </c>
      <c r="D401" s="45" t="s">
        <v>1</v>
      </c>
      <c r="E401" s="45" t="s">
        <v>52</v>
      </c>
      <c r="F401" s="62">
        <v>44084</v>
      </c>
      <c r="G401" s="59" t="s">
        <v>340</v>
      </c>
      <c r="H401" s="48">
        <v>4.1155600000000003</v>
      </c>
      <c r="I401" s="45">
        <v>255</v>
      </c>
      <c r="J401" s="59"/>
      <c r="K401" s="45">
        <v>57.45</v>
      </c>
      <c r="L401" s="45">
        <v>1.386333</v>
      </c>
      <c r="M401" s="45">
        <v>1.36</v>
      </c>
      <c r="N401" s="45">
        <v>0.05</v>
      </c>
      <c r="O401" s="45">
        <v>6.8000000000000005E-2</v>
      </c>
      <c r="P401" s="59" t="s">
        <v>55</v>
      </c>
      <c r="Q401" s="45">
        <v>0.03</v>
      </c>
      <c r="R401" s="45">
        <v>1</v>
      </c>
      <c r="S401" s="59"/>
      <c r="T401" s="59" t="s">
        <v>58</v>
      </c>
    </row>
    <row r="402" spans="1:20" x14ac:dyDescent="0.2">
      <c r="A402" s="45" t="s">
        <v>2</v>
      </c>
      <c r="B402" s="45">
        <v>2020</v>
      </c>
      <c r="C402" s="45" t="s">
        <v>341</v>
      </c>
      <c r="D402" s="45" t="s">
        <v>1</v>
      </c>
      <c r="E402" s="45" t="s">
        <v>52</v>
      </c>
      <c r="F402" s="62">
        <v>44118</v>
      </c>
      <c r="G402" s="59" t="s">
        <v>342</v>
      </c>
      <c r="H402" s="48">
        <v>6.6877800000000001</v>
      </c>
      <c r="I402" s="45">
        <v>17</v>
      </c>
      <c r="J402" s="59"/>
      <c r="K402" s="45">
        <v>57.920499999999997</v>
      </c>
      <c r="L402" s="45">
        <v>-0.46216699999999999</v>
      </c>
      <c r="M402" s="45">
        <v>1.2</v>
      </c>
      <c r="N402" s="45">
        <v>0.2</v>
      </c>
      <c r="O402" s="45">
        <v>0.24</v>
      </c>
      <c r="P402" s="59" t="s">
        <v>34</v>
      </c>
      <c r="Q402" s="59"/>
      <c r="R402" s="59"/>
      <c r="S402" s="59"/>
      <c r="T402" s="59" t="s">
        <v>57</v>
      </c>
    </row>
    <row r="403" spans="1:20" x14ac:dyDescent="0.2">
      <c r="A403" s="45" t="s">
        <v>2</v>
      </c>
      <c r="B403" s="45">
        <v>2020</v>
      </c>
      <c r="C403" s="45" t="s">
        <v>343</v>
      </c>
      <c r="D403" s="45" t="s">
        <v>1</v>
      </c>
      <c r="E403" s="45" t="s">
        <v>52</v>
      </c>
      <c r="F403" s="62">
        <v>44118</v>
      </c>
      <c r="G403" s="59" t="s">
        <v>344</v>
      </c>
      <c r="H403" s="48">
        <v>6.6877800000000001</v>
      </c>
      <c r="I403" s="45">
        <v>17</v>
      </c>
      <c r="J403" s="59"/>
      <c r="K403" s="45">
        <v>57.079000000000001</v>
      </c>
      <c r="L403" s="45">
        <v>-0.99133300000000002</v>
      </c>
      <c r="M403" s="45">
        <v>1</v>
      </c>
      <c r="N403" s="45">
        <v>0.34899999999999998</v>
      </c>
      <c r="O403" s="45">
        <v>0.34899999999999998</v>
      </c>
      <c r="P403" s="59" t="s">
        <v>55</v>
      </c>
      <c r="Q403" s="59" t="s">
        <v>571</v>
      </c>
      <c r="R403" s="59" t="s">
        <v>571</v>
      </c>
      <c r="S403" s="59"/>
      <c r="T403" s="59" t="s">
        <v>58</v>
      </c>
    </row>
    <row r="404" spans="1:20" x14ac:dyDescent="0.2">
      <c r="A404" s="45" t="s">
        <v>2</v>
      </c>
      <c r="B404" s="45">
        <v>2020</v>
      </c>
      <c r="C404" s="45" t="s">
        <v>345</v>
      </c>
      <c r="D404" s="45" t="s">
        <v>1</v>
      </c>
      <c r="E404" s="45" t="s">
        <v>52</v>
      </c>
      <c r="F404" s="62">
        <v>44118</v>
      </c>
      <c r="G404" s="59" t="s">
        <v>346</v>
      </c>
      <c r="H404" s="48">
        <v>6.6877800000000001</v>
      </c>
      <c r="I404" s="45">
        <v>17</v>
      </c>
      <c r="J404" s="59"/>
      <c r="K404" s="45">
        <v>56.920166999999999</v>
      </c>
      <c r="L404" s="45">
        <v>1.0521670000000001</v>
      </c>
      <c r="M404" s="45">
        <v>0.47599999999999998</v>
      </c>
      <c r="N404" s="45">
        <v>8.4000000000000005E-2</v>
      </c>
      <c r="O404" s="45">
        <v>3.9983999999999999E-2</v>
      </c>
      <c r="P404" s="59" t="s">
        <v>55</v>
      </c>
      <c r="Q404" s="59" t="s">
        <v>571</v>
      </c>
      <c r="R404" s="59" t="s">
        <v>571</v>
      </c>
      <c r="S404" s="59"/>
      <c r="T404" s="59" t="s">
        <v>34</v>
      </c>
    </row>
    <row r="405" spans="1:20" x14ac:dyDescent="0.2">
      <c r="A405" s="45" t="s">
        <v>2</v>
      </c>
      <c r="B405" s="45">
        <v>2020</v>
      </c>
      <c r="C405" s="45" t="s">
        <v>347</v>
      </c>
      <c r="D405" s="45" t="s">
        <v>1</v>
      </c>
      <c r="E405" s="45" t="s">
        <v>52</v>
      </c>
      <c r="F405" s="62">
        <v>44119</v>
      </c>
      <c r="G405" s="59" t="s">
        <v>348</v>
      </c>
      <c r="H405" s="48">
        <v>7.2022199999999996</v>
      </c>
      <c r="I405" s="45">
        <v>82</v>
      </c>
      <c r="J405" s="59"/>
      <c r="K405" s="45">
        <v>54.408667000000001</v>
      </c>
      <c r="L405" s="45">
        <v>-6.8500000000000005E-2</v>
      </c>
      <c r="M405" s="45">
        <v>1.8</v>
      </c>
      <c r="N405" s="45">
        <v>1.4</v>
      </c>
      <c r="O405" s="45">
        <v>2.52</v>
      </c>
      <c r="P405" s="59" t="s">
        <v>55</v>
      </c>
      <c r="Q405" s="59" t="s">
        <v>571</v>
      </c>
      <c r="R405" s="59" t="s">
        <v>571</v>
      </c>
      <c r="S405" s="59"/>
      <c r="T405" s="59" t="s">
        <v>34</v>
      </c>
    </row>
    <row r="406" spans="1:20" x14ac:dyDescent="0.2">
      <c r="A406" s="45" t="s">
        <v>2</v>
      </c>
      <c r="B406" s="45">
        <v>2020</v>
      </c>
      <c r="C406" s="45" t="s">
        <v>349</v>
      </c>
      <c r="D406" s="45" t="s">
        <v>1</v>
      </c>
      <c r="E406" s="45" t="s">
        <v>52</v>
      </c>
      <c r="F406" s="62">
        <v>44125</v>
      </c>
      <c r="G406" s="59" t="s">
        <v>350</v>
      </c>
      <c r="H406" s="48">
        <v>3.6011099999999998</v>
      </c>
      <c r="I406" s="45">
        <v>230</v>
      </c>
      <c r="J406" s="59"/>
      <c r="K406" s="45">
        <v>50.661366999999998</v>
      </c>
      <c r="L406" s="45">
        <v>-5.7175979999999997</v>
      </c>
      <c r="M406" s="59"/>
      <c r="N406" s="59"/>
      <c r="O406" s="59"/>
      <c r="P406" s="59" t="s">
        <v>351</v>
      </c>
      <c r="Q406" s="59"/>
      <c r="R406" s="59"/>
      <c r="S406" s="59" t="s">
        <v>352</v>
      </c>
      <c r="T406" s="59" t="s">
        <v>57</v>
      </c>
    </row>
    <row r="407" spans="1:20" x14ac:dyDescent="0.2">
      <c r="A407" s="45" t="s">
        <v>2</v>
      </c>
      <c r="B407" s="45">
        <v>2020</v>
      </c>
      <c r="C407" s="45" t="s">
        <v>353</v>
      </c>
      <c r="D407" s="45" t="s">
        <v>1</v>
      </c>
      <c r="E407" s="45" t="s">
        <v>52</v>
      </c>
      <c r="F407" s="62">
        <v>44163</v>
      </c>
      <c r="G407" s="59" t="s">
        <v>298</v>
      </c>
      <c r="H407" s="48"/>
      <c r="I407" s="59"/>
      <c r="J407" s="59"/>
      <c r="K407" s="45">
        <v>57.759667</v>
      </c>
      <c r="L407" s="45">
        <v>-0.84583299999999995</v>
      </c>
      <c r="M407" s="45">
        <v>6</v>
      </c>
      <c r="N407" s="45">
        <v>0.02</v>
      </c>
      <c r="O407" s="45">
        <v>0.12</v>
      </c>
      <c r="P407" s="59" t="s">
        <v>55</v>
      </c>
      <c r="Q407" s="45">
        <v>0.04</v>
      </c>
      <c r="R407" s="45">
        <v>1</v>
      </c>
      <c r="S407" s="59"/>
      <c r="T407" s="59" t="s">
        <v>58</v>
      </c>
    </row>
    <row r="408" spans="1:20" x14ac:dyDescent="0.2">
      <c r="A408" s="45" t="s">
        <v>2</v>
      </c>
      <c r="B408" s="45">
        <v>2020</v>
      </c>
      <c r="C408" s="45" t="s">
        <v>354</v>
      </c>
      <c r="D408" s="45" t="s">
        <v>1</v>
      </c>
      <c r="E408" s="45" t="s">
        <v>52</v>
      </c>
      <c r="F408" s="62">
        <v>44163</v>
      </c>
      <c r="G408" s="59" t="s">
        <v>300</v>
      </c>
      <c r="H408" s="48"/>
      <c r="I408" s="59"/>
      <c r="J408" s="59"/>
      <c r="K408" s="45">
        <v>57.722050000000003</v>
      </c>
      <c r="L408" s="45">
        <v>-0.90110000000000001</v>
      </c>
      <c r="M408" s="45">
        <v>1.2</v>
      </c>
      <c r="N408" s="45">
        <v>0.9</v>
      </c>
      <c r="O408" s="45">
        <v>1.08</v>
      </c>
      <c r="P408" s="59" t="s">
        <v>55</v>
      </c>
      <c r="Q408" s="45">
        <v>0.01</v>
      </c>
      <c r="R408" s="45">
        <v>1</v>
      </c>
      <c r="S408" s="59"/>
      <c r="T408" s="59" t="s">
        <v>58</v>
      </c>
    </row>
    <row r="409" spans="1:20" x14ac:dyDescent="0.2">
      <c r="A409" s="45" t="s">
        <v>2</v>
      </c>
      <c r="B409" s="45">
        <v>2020</v>
      </c>
      <c r="C409" s="45" t="s">
        <v>355</v>
      </c>
      <c r="D409" s="45" t="s">
        <v>1</v>
      </c>
      <c r="E409" s="45" t="s">
        <v>52</v>
      </c>
      <c r="F409" s="62">
        <v>44097</v>
      </c>
      <c r="G409" s="59" t="s">
        <v>356</v>
      </c>
      <c r="H409" s="48">
        <v>10.2889</v>
      </c>
      <c r="I409" s="45">
        <v>20</v>
      </c>
      <c r="J409" s="59"/>
      <c r="K409" s="45">
        <v>56.395333000000001</v>
      </c>
      <c r="L409" s="45">
        <v>2.0426669999999998</v>
      </c>
      <c r="M409" s="59"/>
      <c r="N409" s="59"/>
      <c r="O409" s="59">
        <v>0</v>
      </c>
      <c r="P409" s="59" t="s">
        <v>55</v>
      </c>
      <c r="Q409" s="59" t="s">
        <v>571</v>
      </c>
      <c r="R409" s="59" t="s">
        <v>571</v>
      </c>
      <c r="S409" s="59"/>
      <c r="T409" s="59" t="s">
        <v>58</v>
      </c>
    </row>
    <row r="410" spans="1:20" x14ac:dyDescent="0.2">
      <c r="A410" s="45" t="s">
        <v>2</v>
      </c>
      <c r="B410" s="45">
        <v>2020</v>
      </c>
      <c r="C410" s="45" t="s">
        <v>357</v>
      </c>
      <c r="D410" s="45" t="s">
        <v>1</v>
      </c>
      <c r="E410" s="45" t="s">
        <v>52</v>
      </c>
      <c r="F410" s="62">
        <v>44097</v>
      </c>
      <c r="G410" s="59" t="s">
        <v>358</v>
      </c>
      <c r="H410" s="48">
        <v>10.2889</v>
      </c>
      <c r="I410" s="45">
        <v>20</v>
      </c>
      <c r="J410" s="59"/>
      <c r="K410" s="45">
        <v>56.708666999999998</v>
      </c>
      <c r="L410" s="45">
        <v>2.3195000000000001</v>
      </c>
      <c r="M410" s="59"/>
      <c r="N410" s="59"/>
      <c r="O410" s="59">
        <v>0</v>
      </c>
      <c r="P410" s="59" t="s">
        <v>55</v>
      </c>
      <c r="Q410" s="59" t="s">
        <v>571</v>
      </c>
      <c r="R410" s="59" t="s">
        <v>571</v>
      </c>
      <c r="S410" s="59"/>
      <c r="T410" s="59" t="s">
        <v>58</v>
      </c>
    </row>
    <row r="411" spans="1:20" x14ac:dyDescent="0.2">
      <c r="A411" s="45" t="s">
        <v>2</v>
      </c>
      <c r="B411" s="45">
        <v>2020</v>
      </c>
      <c r="C411" s="45" t="s">
        <v>359</v>
      </c>
      <c r="D411" s="45" t="s">
        <v>1</v>
      </c>
      <c r="E411" s="45" t="s">
        <v>52</v>
      </c>
      <c r="F411" s="62">
        <v>44097</v>
      </c>
      <c r="G411" s="59" t="s">
        <v>360</v>
      </c>
      <c r="H411" s="48">
        <v>10.2889</v>
      </c>
      <c r="I411" s="45">
        <v>20</v>
      </c>
      <c r="J411" s="59"/>
      <c r="K411" s="45">
        <v>57.295499999999997</v>
      </c>
      <c r="L411" s="45">
        <v>2.1923330000000001</v>
      </c>
      <c r="M411" s="59"/>
      <c r="N411" s="59"/>
      <c r="O411" s="59">
        <v>0</v>
      </c>
      <c r="P411" s="59" t="s">
        <v>55</v>
      </c>
      <c r="Q411" s="59" t="s">
        <v>571</v>
      </c>
      <c r="R411" s="59" t="s">
        <v>571</v>
      </c>
      <c r="S411" s="59"/>
      <c r="T411" s="59" t="s">
        <v>58</v>
      </c>
    </row>
    <row r="412" spans="1:20" x14ac:dyDescent="0.2">
      <c r="A412" s="45" t="s">
        <v>2</v>
      </c>
      <c r="B412" s="45">
        <v>2020</v>
      </c>
      <c r="C412" s="45" t="s">
        <v>361</v>
      </c>
      <c r="D412" s="45" t="s">
        <v>1</v>
      </c>
      <c r="E412" s="45" t="s">
        <v>52</v>
      </c>
      <c r="F412" s="62">
        <v>44097</v>
      </c>
      <c r="G412" s="59" t="s">
        <v>362</v>
      </c>
      <c r="H412" s="48">
        <v>10.2889</v>
      </c>
      <c r="I412" s="45">
        <v>20</v>
      </c>
      <c r="J412" s="59"/>
      <c r="K412" s="45">
        <v>57.964333000000003</v>
      </c>
      <c r="L412" s="45">
        <v>1.8213330000000001</v>
      </c>
      <c r="M412" s="59"/>
      <c r="N412" s="59"/>
      <c r="O412" s="59">
        <v>0</v>
      </c>
      <c r="P412" s="59" t="s">
        <v>55</v>
      </c>
      <c r="Q412" s="59" t="s">
        <v>571</v>
      </c>
      <c r="R412" s="59" t="s">
        <v>571</v>
      </c>
      <c r="S412" s="59"/>
      <c r="T412" s="59" t="s">
        <v>58</v>
      </c>
    </row>
    <row r="413" spans="1:20" x14ac:dyDescent="0.2">
      <c r="A413" s="45" t="s">
        <v>2</v>
      </c>
      <c r="B413" s="45">
        <v>2020</v>
      </c>
      <c r="C413" s="45" t="s">
        <v>363</v>
      </c>
      <c r="D413" s="45" t="s">
        <v>1</v>
      </c>
      <c r="E413" s="45" t="s">
        <v>52</v>
      </c>
      <c r="F413" s="62">
        <v>44097</v>
      </c>
      <c r="G413" s="59" t="s">
        <v>364</v>
      </c>
      <c r="H413" s="48">
        <v>10.2889</v>
      </c>
      <c r="I413" s="45">
        <v>20</v>
      </c>
      <c r="J413" s="59"/>
      <c r="K413" s="45">
        <v>58.059666999999997</v>
      </c>
      <c r="L413" s="45">
        <v>1.4083330000000001</v>
      </c>
      <c r="M413" s="59"/>
      <c r="N413" s="59"/>
      <c r="O413" s="59">
        <v>0</v>
      </c>
      <c r="P413" s="59" t="s">
        <v>55</v>
      </c>
      <c r="Q413" s="59" t="s">
        <v>571</v>
      </c>
      <c r="R413" s="59" t="s">
        <v>571</v>
      </c>
      <c r="S413" s="59"/>
      <c r="T413" s="59" t="s">
        <v>58</v>
      </c>
    </row>
    <row r="414" spans="1:20" x14ac:dyDescent="0.2">
      <c r="A414" s="45" t="s">
        <v>2</v>
      </c>
      <c r="B414" s="45">
        <v>2020</v>
      </c>
      <c r="C414" s="45" t="s">
        <v>365</v>
      </c>
      <c r="D414" s="45" t="s">
        <v>1</v>
      </c>
      <c r="E414" s="45" t="s">
        <v>52</v>
      </c>
      <c r="F414" s="62">
        <v>44097</v>
      </c>
      <c r="G414" s="59" t="s">
        <v>300</v>
      </c>
      <c r="H414" s="48">
        <v>10.2889</v>
      </c>
      <c r="I414" s="45">
        <v>20</v>
      </c>
      <c r="J414" s="59"/>
      <c r="K414" s="45">
        <v>58.238166999999997</v>
      </c>
      <c r="L414" s="45">
        <v>1.123167</v>
      </c>
      <c r="M414" s="59"/>
      <c r="N414" s="59"/>
      <c r="O414" s="59">
        <v>0</v>
      </c>
      <c r="P414" s="59" t="s">
        <v>55</v>
      </c>
      <c r="Q414" s="59" t="s">
        <v>571</v>
      </c>
      <c r="R414" s="59" t="s">
        <v>571</v>
      </c>
      <c r="S414" s="59"/>
      <c r="T414" s="59" t="s">
        <v>58</v>
      </c>
    </row>
    <row r="415" spans="1:20" x14ac:dyDescent="0.2">
      <c r="A415" s="45" t="s">
        <v>2</v>
      </c>
      <c r="B415" s="45">
        <v>2020</v>
      </c>
      <c r="C415" s="45" t="s">
        <v>366</v>
      </c>
      <c r="D415" s="45" t="s">
        <v>1</v>
      </c>
      <c r="E415" s="45" t="s">
        <v>52</v>
      </c>
      <c r="F415" s="62">
        <v>44097</v>
      </c>
      <c r="G415" s="59" t="s">
        <v>367</v>
      </c>
      <c r="H415" s="48">
        <v>10.2889</v>
      </c>
      <c r="I415" s="45">
        <v>20</v>
      </c>
      <c r="J415" s="59"/>
      <c r="K415" s="45">
        <v>57.720332999999997</v>
      </c>
      <c r="L415" s="45">
        <v>-0.94550000000000001</v>
      </c>
      <c r="M415" s="59"/>
      <c r="N415" s="59"/>
      <c r="O415" s="59">
        <v>0</v>
      </c>
      <c r="P415" s="59" t="s">
        <v>55</v>
      </c>
      <c r="Q415" s="59" t="s">
        <v>571</v>
      </c>
      <c r="R415" s="59" t="s">
        <v>571</v>
      </c>
      <c r="S415" s="59"/>
      <c r="T415" s="59" t="s">
        <v>58</v>
      </c>
    </row>
    <row r="416" spans="1:20" x14ac:dyDescent="0.2">
      <c r="A416" s="45" t="s">
        <v>2</v>
      </c>
      <c r="B416" s="45">
        <v>2020</v>
      </c>
      <c r="C416" s="45" t="s">
        <v>368</v>
      </c>
      <c r="D416" s="45" t="s">
        <v>1</v>
      </c>
      <c r="E416" s="45" t="s">
        <v>52</v>
      </c>
      <c r="F416" s="62">
        <v>44097</v>
      </c>
      <c r="G416" s="59" t="s">
        <v>369</v>
      </c>
      <c r="H416" s="48">
        <v>10.2889</v>
      </c>
      <c r="I416" s="45">
        <v>20</v>
      </c>
      <c r="J416" s="59"/>
      <c r="K416" s="45">
        <v>57.719166999999999</v>
      </c>
      <c r="L416" s="45">
        <v>-0.85650000000000004</v>
      </c>
      <c r="M416" s="59"/>
      <c r="N416" s="59"/>
      <c r="O416" s="59">
        <v>0</v>
      </c>
      <c r="P416" s="59" t="s">
        <v>55</v>
      </c>
      <c r="Q416" s="59" t="s">
        <v>571</v>
      </c>
      <c r="R416" s="59" t="s">
        <v>571</v>
      </c>
      <c r="S416" s="59"/>
      <c r="T416" s="59" t="s">
        <v>58</v>
      </c>
    </row>
    <row r="417" spans="1:20" x14ac:dyDescent="0.2">
      <c r="A417" s="45" t="s">
        <v>2</v>
      </c>
      <c r="B417" s="45">
        <v>2020</v>
      </c>
      <c r="C417" s="45" t="s">
        <v>370</v>
      </c>
      <c r="D417" s="45" t="s">
        <v>1</v>
      </c>
      <c r="E417" s="45" t="s">
        <v>52</v>
      </c>
      <c r="F417" s="62">
        <v>44097</v>
      </c>
      <c r="G417" s="59" t="s">
        <v>371</v>
      </c>
      <c r="H417" s="48">
        <v>10.2889</v>
      </c>
      <c r="I417" s="45">
        <v>20</v>
      </c>
      <c r="J417" s="59"/>
      <c r="K417" s="45">
        <v>57.734833000000002</v>
      </c>
      <c r="L417" s="45">
        <v>-0.82966700000000004</v>
      </c>
      <c r="M417" s="59"/>
      <c r="N417" s="59"/>
      <c r="O417" s="59">
        <v>0</v>
      </c>
      <c r="P417" s="59" t="s">
        <v>55</v>
      </c>
      <c r="Q417" s="59" t="s">
        <v>571</v>
      </c>
      <c r="R417" s="59" t="s">
        <v>571</v>
      </c>
      <c r="S417" s="59"/>
      <c r="T417" s="59" t="s">
        <v>58</v>
      </c>
    </row>
    <row r="418" spans="1:20" x14ac:dyDescent="0.2">
      <c r="A418" s="45" t="s">
        <v>2</v>
      </c>
      <c r="B418" s="45">
        <v>2020</v>
      </c>
      <c r="C418" s="45" t="s">
        <v>372</v>
      </c>
      <c r="D418" s="45" t="s">
        <v>1</v>
      </c>
      <c r="E418" s="45" t="s">
        <v>52</v>
      </c>
      <c r="F418" s="62">
        <v>44097</v>
      </c>
      <c r="G418" s="59" t="s">
        <v>373</v>
      </c>
      <c r="H418" s="48">
        <v>10.2889</v>
      </c>
      <c r="I418" s="45">
        <v>20</v>
      </c>
      <c r="J418" s="59"/>
      <c r="K418" s="45">
        <v>57.459833000000003</v>
      </c>
      <c r="L418" s="45">
        <v>-0.48716700000000002</v>
      </c>
      <c r="M418" s="59"/>
      <c r="N418" s="59"/>
      <c r="O418" s="59">
        <v>0</v>
      </c>
      <c r="P418" s="59" t="s">
        <v>55</v>
      </c>
      <c r="Q418" s="59" t="s">
        <v>571</v>
      </c>
      <c r="R418" s="59" t="s">
        <v>571</v>
      </c>
      <c r="S418" s="59"/>
      <c r="T418" s="59" t="s">
        <v>58</v>
      </c>
    </row>
    <row r="419" spans="1:20" x14ac:dyDescent="0.2">
      <c r="A419" s="45" t="s">
        <v>2</v>
      </c>
      <c r="B419" s="45">
        <v>2020</v>
      </c>
      <c r="C419" s="45" t="s">
        <v>374</v>
      </c>
      <c r="D419" s="45" t="s">
        <v>1</v>
      </c>
      <c r="E419" s="45" t="s">
        <v>52</v>
      </c>
      <c r="F419" s="62">
        <v>44097</v>
      </c>
      <c r="G419" s="59" t="s">
        <v>375</v>
      </c>
      <c r="H419" s="48">
        <v>10.2889</v>
      </c>
      <c r="I419" s="45">
        <v>20</v>
      </c>
      <c r="J419" s="59"/>
      <c r="K419" s="45">
        <v>57.243499999999997</v>
      </c>
      <c r="L419" s="45">
        <v>-0.8145</v>
      </c>
      <c r="M419" s="59"/>
      <c r="N419" s="59"/>
      <c r="O419" s="45">
        <v>0</v>
      </c>
      <c r="P419" s="59" t="s">
        <v>55</v>
      </c>
      <c r="Q419" s="45" t="s">
        <v>376</v>
      </c>
      <c r="R419" s="59">
        <v>1</v>
      </c>
      <c r="S419" s="59"/>
      <c r="T419" s="59" t="s">
        <v>58</v>
      </c>
    </row>
    <row r="420" spans="1:20" x14ac:dyDescent="0.2">
      <c r="A420" s="45" t="s">
        <v>2</v>
      </c>
      <c r="B420" s="45">
        <v>2020</v>
      </c>
      <c r="C420" s="45" t="s">
        <v>377</v>
      </c>
      <c r="D420" s="45" t="s">
        <v>1</v>
      </c>
      <c r="E420" s="45" t="s">
        <v>52</v>
      </c>
      <c r="F420" s="62">
        <v>44097</v>
      </c>
      <c r="G420" s="59" t="s">
        <v>334</v>
      </c>
      <c r="H420" s="48">
        <v>10.2889</v>
      </c>
      <c r="I420" s="45">
        <v>20</v>
      </c>
      <c r="J420" s="59"/>
      <c r="K420" s="45">
        <v>57.172333000000002</v>
      </c>
      <c r="L420" s="45">
        <v>-0.98216700000000001</v>
      </c>
      <c r="M420" s="59"/>
      <c r="N420" s="59"/>
      <c r="O420" s="45">
        <v>0</v>
      </c>
      <c r="P420" s="59" t="s">
        <v>55</v>
      </c>
      <c r="Q420" s="45" t="s">
        <v>378</v>
      </c>
      <c r="R420" s="59">
        <v>1</v>
      </c>
      <c r="S420" s="59"/>
      <c r="T420" s="59" t="s">
        <v>58</v>
      </c>
    </row>
    <row r="421" spans="1:20" x14ac:dyDescent="0.2">
      <c r="A421" s="45" t="s">
        <v>2</v>
      </c>
      <c r="B421" s="45">
        <v>2020</v>
      </c>
      <c r="C421" s="45" t="s">
        <v>379</v>
      </c>
      <c r="D421" s="45" t="s">
        <v>1</v>
      </c>
      <c r="E421" s="45" t="s">
        <v>52</v>
      </c>
      <c r="F421" s="62">
        <v>44097</v>
      </c>
      <c r="G421" s="59" t="s">
        <v>380</v>
      </c>
      <c r="H421" s="48">
        <v>10.2889</v>
      </c>
      <c r="I421" s="45">
        <v>20</v>
      </c>
      <c r="J421" s="59"/>
      <c r="K421" s="45">
        <v>57.067</v>
      </c>
      <c r="L421" s="45">
        <v>-0.87683299999999997</v>
      </c>
      <c r="M421" s="59"/>
      <c r="N421" s="59"/>
      <c r="O421" s="45">
        <v>0</v>
      </c>
      <c r="P421" s="59" t="s">
        <v>55</v>
      </c>
      <c r="Q421" s="45" t="s">
        <v>381</v>
      </c>
      <c r="R421" s="59">
        <v>1</v>
      </c>
      <c r="S421" s="59"/>
      <c r="T421" s="59" t="s">
        <v>58</v>
      </c>
    </row>
    <row r="422" spans="1:20" x14ac:dyDescent="0.2">
      <c r="A422" s="45" t="s">
        <v>2</v>
      </c>
      <c r="B422" s="45">
        <v>2020</v>
      </c>
      <c r="C422" s="45" t="s">
        <v>382</v>
      </c>
      <c r="D422" s="45" t="s">
        <v>1</v>
      </c>
      <c r="E422" s="45" t="s">
        <v>52</v>
      </c>
      <c r="F422" s="62">
        <v>44097</v>
      </c>
      <c r="G422" s="59" t="s">
        <v>294</v>
      </c>
      <c r="H422" s="48">
        <v>10.2889</v>
      </c>
      <c r="I422" s="45">
        <v>20</v>
      </c>
      <c r="J422" s="59"/>
      <c r="K422" s="45">
        <v>56.900500000000001</v>
      </c>
      <c r="L422" s="45">
        <v>1.0065</v>
      </c>
      <c r="M422" s="59"/>
      <c r="N422" s="59"/>
      <c r="O422" s="45">
        <v>0</v>
      </c>
      <c r="P422" s="59" t="s">
        <v>55</v>
      </c>
      <c r="Q422" s="45" t="s">
        <v>376</v>
      </c>
      <c r="R422" s="59">
        <v>1</v>
      </c>
      <c r="S422" s="59"/>
      <c r="T422" s="59" t="s">
        <v>58</v>
      </c>
    </row>
    <row r="423" spans="1:20" x14ac:dyDescent="0.2">
      <c r="A423" s="45" t="s">
        <v>2</v>
      </c>
      <c r="B423" s="45">
        <v>2020</v>
      </c>
      <c r="C423" s="45" t="s">
        <v>383</v>
      </c>
      <c r="D423" s="45" t="s">
        <v>1</v>
      </c>
      <c r="E423" s="45" t="s">
        <v>52</v>
      </c>
      <c r="F423" s="62">
        <v>44180</v>
      </c>
      <c r="G423" s="59" t="s">
        <v>384</v>
      </c>
      <c r="H423" s="48">
        <v>7.7166699999999997</v>
      </c>
      <c r="I423" s="45">
        <v>220</v>
      </c>
      <c r="J423" s="59"/>
      <c r="K423" s="45">
        <v>58.041499999999999</v>
      </c>
      <c r="L423" s="45">
        <v>1.4021669999999999</v>
      </c>
      <c r="M423" s="45">
        <v>0.48</v>
      </c>
      <c r="N423" s="45">
        <v>0.13</v>
      </c>
      <c r="O423" s="45">
        <v>6.2399999999999997E-2</v>
      </c>
      <c r="P423" s="59" t="s">
        <v>55</v>
      </c>
      <c r="Q423" s="45">
        <v>0.02</v>
      </c>
      <c r="R423" s="45">
        <v>1</v>
      </c>
      <c r="S423" s="59"/>
      <c r="T423" s="59" t="s">
        <v>58</v>
      </c>
    </row>
    <row r="424" spans="1:20" x14ac:dyDescent="0.2">
      <c r="A424" s="45" t="s">
        <v>2</v>
      </c>
      <c r="B424" s="45">
        <v>2020</v>
      </c>
      <c r="C424" s="45" t="s">
        <v>385</v>
      </c>
      <c r="D424" s="45" t="s">
        <v>1</v>
      </c>
      <c r="E424" s="45" t="s">
        <v>52</v>
      </c>
      <c r="F424" s="62">
        <v>44180</v>
      </c>
      <c r="G424" s="59" t="s">
        <v>386</v>
      </c>
      <c r="H424" s="48">
        <v>7.7166699999999997</v>
      </c>
      <c r="I424" s="45">
        <v>220</v>
      </c>
      <c r="J424" s="59"/>
      <c r="K424" s="45">
        <v>57.719499999999996</v>
      </c>
      <c r="L424" s="45">
        <v>-0.90116700000000005</v>
      </c>
      <c r="M424" s="45">
        <v>0.2</v>
      </c>
      <c r="N424" s="45">
        <v>0.2</v>
      </c>
      <c r="O424" s="45">
        <v>0.04</v>
      </c>
      <c r="P424" s="59" t="s">
        <v>55</v>
      </c>
      <c r="Q424" s="45">
        <v>0.02</v>
      </c>
      <c r="R424" s="45">
        <v>1</v>
      </c>
      <c r="S424" s="59"/>
      <c r="T424" s="59" t="s">
        <v>58</v>
      </c>
    </row>
    <row r="425" spans="1:20" x14ac:dyDescent="0.2">
      <c r="A425" s="45" t="s">
        <v>2</v>
      </c>
      <c r="B425" s="45">
        <v>2020</v>
      </c>
      <c r="C425" s="45" t="s">
        <v>387</v>
      </c>
      <c r="D425" s="45" t="s">
        <v>1</v>
      </c>
      <c r="E425" s="45" t="s">
        <v>52</v>
      </c>
      <c r="F425" s="62">
        <v>44188</v>
      </c>
      <c r="G425" s="59" t="s">
        <v>388</v>
      </c>
      <c r="H425" s="48">
        <v>5.1444400000000003</v>
      </c>
      <c r="I425" s="45">
        <v>70</v>
      </c>
      <c r="J425" s="59"/>
      <c r="K425" s="45">
        <v>58.063000000000002</v>
      </c>
      <c r="L425" s="45">
        <v>1.0488329999999999</v>
      </c>
      <c r="M425" s="59"/>
      <c r="N425" s="59"/>
      <c r="O425" s="59">
        <v>0</v>
      </c>
      <c r="P425" s="59" t="s">
        <v>55</v>
      </c>
      <c r="Q425" s="59" t="s">
        <v>571</v>
      </c>
      <c r="R425" s="45" t="s">
        <v>571</v>
      </c>
      <c r="S425" s="59"/>
      <c r="T425" s="59" t="s">
        <v>58</v>
      </c>
    </row>
    <row r="426" spans="1:20" x14ac:dyDescent="0.2">
      <c r="A426" s="45" t="s">
        <v>2</v>
      </c>
      <c r="B426" s="45">
        <v>2020</v>
      </c>
      <c r="C426" s="45" t="s">
        <v>389</v>
      </c>
      <c r="D426" s="45" t="s">
        <v>1</v>
      </c>
      <c r="E426" s="45" t="s">
        <v>52</v>
      </c>
      <c r="F426" s="62">
        <v>44188</v>
      </c>
      <c r="G426" s="59" t="s">
        <v>390</v>
      </c>
      <c r="H426" s="48">
        <v>5.1444400000000003</v>
      </c>
      <c r="I426" s="45">
        <v>70</v>
      </c>
      <c r="J426" s="59"/>
      <c r="K426" s="45">
        <v>58.004832999999998</v>
      </c>
      <c r="L426" s="45">
        <v>1.18</v>
      </c>
      <c r="M426" s="59"/>
      <c r="N426" s="59"/>
      <c r="O426" s="59">
        <v>0</v>
      </c>
      <c r="P426" s="59" t="s">
        <v>55</v>
      </c>
      <c r="Q426" s="59" t="s">
        <v>571</v>
      </c>
      <c r="R426" s="45" t="s">
        <v>571</v>
      </c>
      <c r="S426" s="59"/>
      <c r="T426" s="59" t="s">
        <v>58</v>
      </c>
    </row>
  </sheetData>
  <autoFilter ref="A1:T426" xr:uid="{0644096F-01CC-4F21-9DD8-6A2C900A5FC6}"/>
  <dataValidations count="1">
    <dataValidation showInputMessage="1" showErrorMessage="1" error="Please choose an option" sqref="R1:S1" xr:uid="{AF61887D-7E2D-406F-97EA-9E7905245268}"/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R30"/>
  <sheetViews>
    <sheetView tabSelected="1" topLeftCell="B1" zoomScale="70" zoomScaleNormal="70" workbookViewId="0">
      <pane ySplit="1" topLeftCell="A2" activePane="bottomLeft" state="frozen"/>
      <selection pane="bottomLeft" activeCell="Q21" sqref="Q21"/>
    </sheetView>
  </sheetViews>
  <sheetFormatPr defaultColWidth="20.7109375" defaultRowHeight="15" x14ac:dyDescent="0.2"/>
  <cols>
    <col min="1" max="1" width="12" style="17" bestFit="1" customWidth="1"/>
    <col min="2" max="2" width="9.140625" style="17" bestFit="1" customWidth="1"/>
    <col min="3" max="3" width="12.42578125" style="17" bestFit="1" customWidth="1"/>
    <col min="4" max="4" width="9.140625" style="17" bestFit="1" customWidth="1"/>
    <col min="5" max="5" width="15.7109375" style="17" bestFit="1" customWidth="1"/>
    <col min="6" max="6" width="18.140625" style="17" bestFit="1" customWidth="1"/>
    <col min="7" max="7" width="12.42578125" style="17" bestFit="1" customWidth="1"/>
    <col min="8" max="8" width="14.28515625" style="17" bestFit="1" customWidth="1"/>
    <col min="9" max="9" width="12.42578125" style="17" bestFit="1" customWidth="1"/>
    <col min="10" max="10" width="11.42578125" style="17" bestFit="1" customWidth="1"/>
    <col min="11" max="11" width="10" style="17" bestFit="1" customWidth="1"/>
    <col min="12" max="12" width="17.7109375" style="17" bestFit="1" customWidth="1"/>
    <col min="13" max="13" width="25.28515625" style="17" bestFit="1" customWidth="1"/>
    <col min="14" max="14" width="17.7109375" style="17" bestFit="1" customWidth="1"/>
    <col min="15" max="15" width="20.5703125" style="17" bestFit="1" customWidth="1"/>
    <col min="16" max="16" width="21.42578125" style="17" bestFit="1" customWidth="1"/>
    <col min="17" max="17" width="43.42578125" style="17" bestFit="1" customWidth="1"/>
    <col min="18" max="18" width="19.5703125" style="17" bestFit="1" customWidth="1"/>
    <col min="19" max="16384" width="20.7109375" style="17"/>
  </cols>
  <sheetData>
    <row r="1" spans="1:18" ht="15.75" thickBot="1" x14ac:dyDescent="0.25">
      <c r="A1" s="89" t="s">
        <v>6</v>
      </c>
      <c r="B1" s="90" t="s">
        <v>20</v>
      </c>
      <c r="C1" s="91" t="s">
        <v>41</v>
      </c>
      <c r="D1" s="92" t="s">
        <v>42</v>
      </c>
      <c r="E1" s="92" t="s">
        <v>43</v>
      </c>
      <c r="F1" s="92" t="s">
        <v>44</v>
      </c>
      <c r="G1" s="93" t="s">
        <v>45</v>
      </c>
      <c r="H1" s="93" t="s">
        <v>46</v>
      </c>
      <c r="I1" s="93" t="s">
        <v>59</v>
      </c>
      <c r="J1" s="93" t="s">
        <v>47</v>
      </c>
      <c r="K1" s="93" t="s">
        <v>48</v>
      </c>
      <c r="L1" s="93" t="s">
        <v>155</v>
      </c>
      <c r="M1" s="94" t="s">
        <v>395</v>
      </c>
      <c r="N1" s="95" t="s">
        <v>156</v>
      </c>
      <c r="O1" s="93" t="s">
        <v>60</v>
      </c>
      <c r="P1" s="93" t="s">
        <v>61</v>
      </c>
      <c r="Q1" s="93" t="s">
        <v>157</v>
      </c>
      <c r="R1" s="96" t="s">
        <v>153</v>
      </c>
    </row>
    <row r="2" spans="1:18" x14ac:dyDescent="0.2">
      <c r="A2" s="97" t="s">
        <v>9</v>
      </c>
      <c r="B2" s="98">
        <v>2020</v>
      </c>
      <c r="C2" s="99">
        <v>44088</v>
      </c>
      <c r="D2" s="100">
        <v>0.31875000000000003</v>
      </c>
      <c r="E2" s="99"/>
      <c r="F2" s="99"/>
      <c r="G2" s="101">
        <v>52.676111111111112</v>
      </c>
      <c r="H2" s="101">
        <v>3.3475000000000001</v>
      </c>
      <c r="I2" s="101" t="s">
        <v>0</v>
      </c>
      <c r="J2" s="102">
        <v>8.5</v>
      </c>
      <c r="K2" s="102">
        <v>0.4</v>
      </c>
      <c r="L2" s="102">
        <v>0.68</v>
      </c>
      <c r="M2" s="103" t="s">
        <v>52</v>
      </c>
      <c r="N2" s="98" t="s">
        <v>33</v>
      </c>
      <c r="O2" s="101"/>
      <c r="P2" s="101"/>
      <c r="Q2" s="101" t="s">
        <v>34</v>
      </c>
      <c r="R2" s="98" t="s">
        <v>34</v>
      </c>
    </row>
    <row r="3" spans="1:18" x14ac:dyDescent="0.2">
      <c r="A3" s="97" t="s">
        <v>9</v>
      </c>
      <c r="B3" s="98">
        <v>2020</v>
      </c>
      <c r="C3" s="99">
        <v>44088</v>
      </c>
      <c r="D3" s="100">
        <v>0.31944444444444448</v>
      </c>
      <c r="E3" s="99"/>
      <c r="F3" s="99"/>
      <c r="G3" s="101">
        <v>52.782222222222224</v>
      </c>
      <c r="H3" s="101">
        <v>3.3616666666666668</v>
      </c>
      <c r="I3" s="101" t="s">
        <v>0</v>
      </c>
      <c r="J3" s="102">
        <v>4.5</v>
      </c>
      <c r="K3" s="102">
        <v>0.4</v>
      </c>
      <c r="L3" s="102">
        <v>0.36</v>
      </c>
      <c r="M3" s="103" t="s">
        <v>52</v>
      </c>
      <c r="N3" s="97" t="s">
        <v>33</v>
      </c>
      <c r="O3" s="101"/>
      <c r="P3" s="101"/>
      <c r="Q3" s="101" t="s">
        <v>34</v>
      </c>
      <c r="R3" s="98" t="s">
        <v>34</v>
      </c>
    </row>
    <row r="4" spans="1:18" x14ac:dyDescent="0.2">
      <c r="A4" s="97" t="s">
        <v>9</v>
      </c>
      <c r="B4" s="98">
        <v>2020</v>
      </c>
      <c r="C4" s="99">
        <v>44088</v>
      </c>
      <c r="D4" s="100">
        <v>0.33819444444444446</v>
      </c>
      <c r="E4" s="99"/>
      <c r="F4" s="99"/>
      <c r="G4" s="101">
        <v>53.093611111111109</v>
      </c>
      <c r="H4" s="101">
        <v>2.1288888888888891</v>
      </c>
      <c r="I4" s="101" t="s">
        <v>2</v>
      </c>
      <c r="J4" s="102">
        <v>8</v>
      </c>
      <c r="K4" s="102">
        <v>0.2</v>
      </c>
      <c r="L4" s="102">
        <v>0.32</v>
      </c>
      <c r="M4" s="103" t="s">
        <v>52</v>
      </c>
      <c r="N4" s="97" t="s">
        <v>55</v>
      </c>
      <c r="O4" s="103">
        <v>0.01</v>
      </c>
      <c r="P4" s="103">
        <v>0.1</v>
      </c>
      <c r="Q4" s="101"/>
      <c r="R4" s="98" t="s">
        <v>58</v>
      </c>
    </row>
    <row r="5" spans="1:18" x14ac:dyDescent="0.2">
      <c r="A5" s="97" t="s">
        <v>9</v>
      </c>
      <c r="B5" s="98">
        <v>2020</v>
      </c>
      <c r="C5" s="99">
        <v>44088</v>
      </c>
      <c r="D5" s="100">
        <v>0.33819444444444446</v>
      </c>
      <c r="E5" s="99"/>
      <c r="F5" s="99"/>
      <c r="G5" s="101">
        <v>53.110833333333332</v>
      </c>
      <c r="H5" s="101">
        <v>2.0555555555555554</v>
      </c>
      <c r="I5" s="101" t="s">
        <v>2</v>
      </c>
      <c r="J5" s="102">
        <v>6</v>
      </c>
      <c r="K5" s="102">
        <v>0.2</v>
      </c>
      <c r="L5" s="102">
        <v>0.24</v>
      </c>
      <c r="M5" s="103" t="s">
        <v>52</v>
      </c>
      <c r="N5" s="97" t="s">
        <v>55</v>
      </c>
      <c r="O5" s="103">
        <v>0.01</v>
      </c>
      <c r="P5" s="103">
        <v>7.0000000000000007E-2</v>
      </c>
      <c r="Q5" s="101"/>
      <c r="R5" s="98" t="s">
        <v>58</v>
      </c>
    </row>
    <row r="6" spans="1:18" x14ac:dyDescent="0.2">
      <c r="A6" s="97" t="s">
        <v>9</v>
      </c>
      <c r="B6" s="98">
        <v>2020</v>
      </c>
      <c r="C6" s="99">
        <v>44088</v>
      </c>
      <c r="D6" s="100">
        <v>0.5708333333333333</v>
      </c>
      <c r="E6" s="97">
        <v>13.38</v>
      </c>
      <c r="F6" s="97">
        <v>228</v>
      </c>
      <c r="G6" s="101">
        <v>56.398333333333333</v>
      </c>
      <c r="H6" s="101">
        <v>2.0669444444444443</v>
      </c>
      <c r="I6" s="101" t="s">
        <v>2</v>
      </c>
      <c r="J6" s="102">
        <v>3</v>
      </c>
      <c r="K6" s="102">
        <v>0.15</v>
      </c>
      <c r="L6" s="102">
        <v>0.13500000000000001</v>
      </c>
      <c r="M6" s="103" t="s">
        <v>52</v>
      </c>
      <c r="N6" s="97" t="s">
        <v>55</v>
      </c>
      <c r="O6" s="103">
        <v>7.0000000000000007E-2</v>
      </c>
      <c r="P6" s="103">
        <v>0.71</v>
      </c>
      <c r="Q6" s="101"/>
      <c r="R6" s="98" t="s">
        <v>58</v>
      </c>
    </row>
    <row r="7" spans="1:18" x14ac:dyDescent="0.2">
      <c r="A7" s="97" t="s">
        <v>9</v>
      </c>
      <c r="B7" s="98">
        <v>2020</v>
      </c>
      <c r="C7" s="99">
        <v>44088</v>
      </c>
      <c r="D7" s="100">
        <v>0.57361111111111118</v>
      </c>
      <c r="E7" s="97">
        <v>13.38</v>
      </c>
      <c r="F7" s="97">
        <v>228</v>
      </c>
      <c r="G7" s="101">
        <v>56.451944444444443</v>
      </c>
      <c r="H7" s="101">
        <v>2.2880555555555557</v>
      </c>
      <c r="I7" s="101" t="s">
        <v>2</v>
      </c>
      <c r="J7" s="102">
        <v>3.5</v>
      </c>
      <c r="K7" s="102">
        <v>1</v>
      </c>
      <c r="L7" s="102">
        <v>0.52500000000000002</v>
      </c>
      <c r="M7" s="103" t="s">
        <v>52</v>
      </c>
      <c r="N7" s="97" t="s">
        <v>55</v>
      </c>
      <c r="O7" s="103">
        <v>0.3</v>
      </c>
      <c r="P7" s="103">
        <v>3.01</v>
      </c>
      <c r="Q7" s="101"/>
      <c r="R7" s="98" t="s">
        <v>58</v>
      </c>
    </row>
    <row r="8" spans="1:18" x14ac:dyDescent="0.2">
      <c r="A8" s="97" t="s">
        <v>9</v>
      </c>
      <c r="B8" s="98">
        <v>2020</v>
      </c>
      <c r="C8" s="99">
        <v>44088</v>
      </c>
      <c r="D8" s="100">
        <v>0.61249999999999993</v>
      </c>
      <c r="E8" s="97">
        <v>8.75</v>
      </c>
      <c r="F8" s="97">
        <v>222</v>
      </c>
      <c r="G8" s="101">
        <v>57.730555555555554</v>
      </c>
      <c r="H8" s="101">
        <v>0.96640000000000004</v>
      </c>
      <c r="I8" s="101" t="s">
        <v>2</v>
      </c>
      <c r="J8" s="102">
        <v>4.5</v>
      </c>
      <c r="K8" s="102">
        <v>0.2</v>
      </c>
      <c r="L8" s="102">
        <v>0.36</v>
      </c>
      <c r="M8" s="103" t="s">
        <v>52</v>
      </c>
      <c r="N8" s="97" t="s">
        <v>55</v>
      </c>
      <c r="O8" s="103">
        <v>0.56000000000000005</v>
      </c>
      <c r="P8" s="103">
        <v>5.64</v>
      </c>
      <c r="Q8" s="101"/>
      <c r="R8" s="98" t="s">
        <v>58</v>
      </c>
    </row>
    <row r="9" spans="1:18" x14ac:dyDescent="0.2">
      <c r="A9" s="97" t="s">
        <v>9</v>
      </c>
      <c r="B9" s="98">
        <v>2020</v>
      </c>
      <c r="C9" s="99">
        <v>44088</v>
      </c>
      <c r="D9" s="100">
        <v>0.61249999999999993</v>
      </c>
      <c r="E9" s="97">
        <v>8.75</v>
      </c>
      <c r="F9" s="97">
        <v>222</v>
      </c>
      <c r="G9" s="101">
        <v>57.713055555555556</v>
      </c>
      <c r="H9" s="101">
        <v>0.8833333333333333</v>
      </c>
      <c r="I9" s="101" t="s">
        <v>2</v>
      </c>
      <c r="J9" s="102">
        <v>5.2</v>
      </c>
      <c r="K9" s="102">
        <v>0.1</v>
      </c>
      <c r="L9" s="102">
        <v>0.156</v>
      </c>
      <c r="M9" s="103" t="s">
        <v>52</v>
      </c>
      <c r="N9" s="97" t="s">
        <v>55</v>
      </c>
      <c r="O9" s="103">
        <v>0.09</v>
      </c>
      <c r="P9" s="103">
        <v>0.9</v>
      </c>
      <c r="Q9" s="101"/>
      <c r="R9" s="98" t="s">
        <v>58</v>
      </c>
    </row>
    <row r="10" spans="1:18" x14ac:dyDescent="0.2">
      <c r="A10" s="97" t="s">
        <v>9</v>
      </c>
      <c r="B10" s="98">
        <v>2020</v>
      </c>
      <c r="C10" s="99">
        <v>44088</v>
      </c>
      <c r="D10" s="100">
        <v>0.61319444444444449</v>
      </c>
      <c r="E10" s="97">
        <v>8.75</v>
      </c>
      <c r="F10" s="97">
        <v>222</v>
      </c>
      <c r="G10" s="101">
        <v>57.725277777777777</v>
      </c>
      <c r="H10" s="101">
        <v>0.83333333333333337</v>
      </c>
      <c r="I10" s="101" t="s">
        <v>2</v>
      </c>
      <c r="J10" s="102">
        <v>3</v>
      </c>
      <c r="K10" s="102">
        <v>0.15</v>
      </c>
      <c r="L10" s="102">
        <v>0.13500000000000001</v>
      </c>
      <c r="M10" s="103" t="s">
        <v>52</v>
      </c>
      <c r="N10" s="97" t="s">
        <v>55</v>
      </c>
      <c r="O10" s="103">
        <v>0.15</v>
      </c>
      <c r="P10" s="103">
        <v>1.51</v>
      </c>
      <c r="Q10" s="101"/>
      <c r="R10" s="98" t="s">
        <v>58</v>
      </c>
    </row>
    <row r="11" spans="1:18" x14ac:dyDescent="0.2">
      <c r="A11" s="97" t="s">
        <v>9</v>
      </c>
      <c r="B11" s="98">
        <v>2020</v>
      </c>
      <c r="C11" s="99">
        <v>44089</v>
      </c>
      <c r="D11" s="100" t="s">
        <v>158</v>
      </c>
      <c r="E11" s="97">
        <v>7.2</v>
      </c>
      <c r="F11" s="97">
        <v>202</v>
      </c>
      <c r="G11" s="101">
        <v>58.448611111111113</v>
      </c>
      <c r="H11" s="101">
        <v>0.25659999999999999</v>
      </c>
      <c r="I11" s="101" t="s">
        <v>2</v>
      </c>
      <c r="J11" s="102">
        <v>9</v>
      </c>
      <c r="K11" s="102">
        <v>3.2</v>
      </c>
      <c r="L11" s="102">
        <v>1.44</v>
      </c>
      <c r="M11" s="103" t="s">
        <v>52</v>
      </c>
      <c r="N11" s="97" t="s">
        <v>55</v>
      </c>
      <c r="O11" s="103">
        <v>2.2799999999999998</v>
      </c>
      <c r="P11" s="103">
        <v>23.26</v>
      </c>
      <c r="Q11" s="101"/>
      <c r="R11" s="98" t="s">
        <v>58</v>
      </c>
    </row>
    <row r="12" spans="1:18" x14ac:dyDescent="0.2">
      <c r="A12" s="97" t="s">
        <v>9</v>
      </c>
      <c r="B12" s="98">
        <v>2020</v>
      </c>
      <c r="C12" s="99">
        <v>44089</v>
      </c>
      <c r="D12" s="100">
        <v>0.41250000000000003</v>
      </c>
      <c r="E12" s="97">
        <v>7.2</v>
      </c>
      <c r="F12" s="97">
        <v>202</v>
      </c>
      <c r="G12" s="101">
        <v>58.459444444444443</v>
      </c>
      <c r="H12" s="101">
        <v>0.23333333333333334</v>
      </c>
      <c r="I12" s="101" t="s">
        <v>2</v>
      </c>
      <c r="J12" s="102">
        <v>12</v>
      </c>
      <c r="K12" s="102">
        <v>0.3</v>
      </c>
      <c r="L12" s="102">
        <v>0.72</v>
      </c>
      <c r="M12" s="103" t="s">
        <v>52</v>
      </c>
      <c r="N12" s="97" t="s">
        <v>55</v>
      </c>
      <c r="O12" s="103">
        <v>0.44</v>
      </c>
      <c r="P12" s="103">
        <v>4.8099999999999996</v>
      </c>
      <c r="Q12" s="101"/>
      <c r="R12" s="98" t="s">
        <v>58</v>
      </c>
    </row>
    <row r="13" spans="1:18" x14ac:dyDescent="0.2">
      <c r="A13" s="97" t="s">
        <v>9</v>
      </c>
      <c r="B13" s="98">
        <v>2020</v>
      </c>
      <c r="C13" s="99">
        <v>44089</v>
      </c>
      <c r="D13" s="100">
        <v>0.42083333333333334</v>
      </c>
      <c r="E13" s="97">
        <v>10.8</v>
      </c>
      <c r="F13" s="97">
        <v>218</v>
      </c>
      <c r="G13" s="101">
        <v>58.288888888888891</v>
      </c>
      <c r="H13" s="101">
        <v>0.2006</v>
      </c>
      <c r="I13" s="101" t="s">
        <v>2</v>
      </c>
      <c r="J13" s="102">
        <v>11</v>
      </c>
      <c r="K13" s="102">
        <v>0.2</v>
      </c>
      <c r="L13" s="102">
        <v>0.55000000000000004</v>
      </c>
      <c r="M13" s="103" t="s">
        <v>52</v>
      </c>
      <c r="N13" s="97" t="s">
        <v>55</v>
      </c>
      <c r="O13" s="103">
        <v>0.31</v>
      </c>
      <c r="P13" s="103">
        <v>3.16</v>
      </c>
      <c r="Q13" s="101"/>
      <c r="R13" s="98" t="s">
        <v>58</v>
      </c>
    </row>
    <row r="14" spans="1:18" x14ac:dyDescent="0.2">
      <c r="A14" s="97" t="s">
        <v>9</v>
      </c>
      <c r="B14" s="98">
        <v>2020</v>
      </c>
      <c r="C14" s="99">
        <v>44089</v>
      </c>
      <c r="D14" s="100">
        <v>0.43402777777777773</v>
      </c>
      <c r="E14" s="97">
        <v>10.29</v>
      </c>
      <c r="F14" s="97">
        <v>214</v>
      </c>
      <c r="G14" s="101">
        <v>58.06</v>
      </c>
      <c r="H14" s="101">
        <v>1.0713888888888889</v>
      </c>
      <c r="I14" s="101" t="s">
        <v>2</v>
      </c>
      <c r="J14" s="102">
        <v>15</v>
      </c>
      <c r="K14" s="102">
        <v>0.4</v>
      </c>
      <c r="L14" s="102">
        <v>1.2</v>
      </c>
      <c r="M14" s="103" t="s">
        <v>52</v>
      </c>
      <c r="N14" s="97" t="s">
        <v>55</v>
      </c>
      <c r="O14" s="103">
        <v>0.41</v>
      </c>
      <c r="P14" s="103">
        <v>4.47</v>
      </c>
      <c r="Q14" s="101"/>
      <c r="R14" s="98" t="s">
        <v>58</v>
      </c>
    </row>
    <row r="15" spans="1:18" x14ac:dyDescent="0.2">
      <c r="A15" s="97" t="s">
        <v>9</v>
      </c>
      <c r="B15" s="98">
        <v>2020</v>
      </c>
      <c r="C15" s="99">
        <v>44089</v>
      </c>
      <c r="D15" s="100">
        <v>0.4375</v>
      </c>
      <c r="E15" s="97">
        <v>10.29</v>
      </c>
      <c r="F15" s="97">
        <v>214</v>
      </c>
      <c r="G15" s="101">
        <v>58.045833333333334</v>
      </c>
      <c r="H15" s="101">
        <v>1.3991666666666667</v>
      </c>
      <c r="I15" s="101" t="s">
        <v>2</v>
      </c>
      <c r="J15" s="102">
        <v>4.8</v>
      </c>
      <c r="K15" s="102">
        <v>0.2</v>
      </c>
      <c r="L15" s="102">
        <v>0.14399999999999999</v>
      </c>
      <c r="M15" s="103" t="s">
        <v>52</v>
      </c>
      <c r="N15" s="97" t="s">
        <v>55</v>
      </c>
      <c r="O15" s="103">
        <v>0.09</v>
      </c>
      <c r="P15" s="103">
        <v>0.92</v>
      </c>
      <c r="Q15" s="101"/>
      <c r="R15" s="98" t="s">
        <v>58</v>
      </c>
    </row>
    <row r="16" spans="1:18" x14ac:dyDescent="0.2">
      <c r="A16" s="97" t="s">
        <v>9</v>
      </c>
      <c r="B16" s="98">
        <v>2020</v>
      </c>
      <c r="C16" s="99">
        <v>44089</v>
      </c>
      <c r="D16" s="100">
        <v>0.4375</v>
      </c>
      <c r="E16" s="97">
        <v>10.29</v>
      </c>
      <c r="F16" s="97">
        <v>214</v>
      </c>
      <c r="G16" s="101">
        <v>57.977777777777774</v>
      </c>
      <c r="H16" s="101">
        <v>1.2366666666666666</v>
      </c>
      <c r="I16" s="101" t="s">
        <v>2</v>
      </c>
      <c r="J16" s="102">
        <v>14</v>
      </c>
      <c r="K16" s="102">
        <v>0.3</v>
      </c>
      <c r="L16" s="102">
        <v>0.84</v>
      </c>
      <c r="M16" s="103" t="s">
        <v>52</v>
      </c>
      <c r="N16" s="97" t="s">
        <v>55</v>
      </c>
      <c r="O16" s="103">
        <v>0.28999999999999998</v>
      </c>
      <c r="P16" s="103">
        <v>3.13</v>
      </c>
      <c r="Q16" s="101"/>
      <c r="R16" s="98" t="s">
        <v>58</v>
      </c>
    </row>
    <row r="17" spans="1:18" x14ac:dyDescent="0.2">
      <c r="A17" s="97" t="s">
        <v>9</v>
      </c>
      <c r="B17" s="98">
        <v>2020</v>
      </c>
      <c r="C17" s="99">
        <v>44089</v>
      </c>
      <c r="D17" s="100">
        <v>0.45208333333333334</v>
      </c>
      <c r="E17" s="97">
        <v>10.29</v>
      </c>
      <c r="F17" s="97">
        <v>214</v>
      </c>
      <c r="G17" s="101">
        <v>58.226388888888891</v>
      </c>
      <c r="H17" s="101">
        <v>1.1102777777777777</v>
      </c>
      <c r="I17" s="101" t="s">
        <v>2</v>
      </c>
      <c r="J17" s="102">
        <v>10</v>
      </c>
      <c r="K17" s="102">
        <v>0.2</v>
      </c>
      <c r="L17" s="102">
        <v>0.2</v>
      </c>
      <c r="M17" s="103" t="s">
        <v>52</v>
      </c>
      <c r="N17" s="97" t="s">
        <v>55</v>
      </c>
      <c r="O17" s="103">
        <v>0.03</v>
      </c>
      <c r="P17" s="103">
        <v>0.33</v>
      </c>
      <c r="Q17" s="101"/>
      <c r="R17" s="98" t="s">
        <v>58</v>
      </c>
    </row>
    <row r="18" spans="1:18" x14ac:dyDescent="0.2">
      <c r="A18" s="97" t="s">
        <v>9</v>
      </c>
      <c r="B18" s="98">
        <v>2020</v>
      </c>
      <c r="C18" s="99">
        <v>44089</v>
      </c>
      <c r="D18" s="100">
        <v>0.46180555555555558</v>
      </c>
      <c r="E18" s="97">
        <v>10.29</v>
      </c>
      <c r="F18" s="97">
        <v>214</v>
      </c>
      <c r="G18" s="101">
        <v>58.407777777777781</v>
      </c>
      <c r="H18" s="101">
        <v>0.8508</v>
      </c>
      <c r="I18" s="101" t="s">
        <v>2</v>
      </c>
      <c r="J18" s="102">
        <v>1.5</v>
      </c>
      <c r="K18" s="102">
        <v>0.3</v>
      </c>
      <c r="L18" s="102">
        <v>0.13500000000000001</v>
      </c>
      <c r="M18" s="103" t="s">
        <v>52</v>
      </c>
      <c r="N18" s="97" t="s">
        <v>55</v>
      </c>
      <c r="O18" s="103">
        <v>0.01</v>
      </c>
      <c r="P18" s="103">
        <v>0.04</v>
      </c>
      <c r="Q18" s="101"/>
      <c r="R18" s="98" t="s">
        <v>34</v>
      </c>
    </row>
    <row r="19" spans="1:18" x14ac:dyDescent="0.2">
      <c r="A19" s="97" t="s">
        <v>9</v>
      </c>
      <c r="B19" s="98">
        <v>2020</v>
      </c>
      <c r="C19" s="99">
        <v>44090</v>
      </c>
      <c r="D19" s="100">
        <v>0.45069444444444445</v>
      </c>
      <c r="E19" s="97">
        <v>2.06</v>
      </c>
      <c r="F19" s="97">
        <v>355</v>
      </c>
      <c r="G19" s="101">
        <v>60.540277777777774</v>
      </c>
      <c r="H19" s="101">
        <v>3.0402777777777779</v>
      </c>
      <c r="I19" s="101" t="s">
        <v>62</v>
      </c>
      <c r="J19" s="102">
        <v>4</v>
      </c>
      <c r="K19" s="102">
        <v>0.15</v>
      </c>
      <c r="L19" s="102">
        <v>0.15</v>
      </c>
      <c r="M19" s="103" t="s">
        <v>52</v>
      </c>
      <c r="N19" s="97" t="s">
        <v>55</v>
      </c>
      <c r="O19" s="103">
        <v>7.0000000000000007E-2</v>
      </c>
      <c r="P19" s="103">
        <v>0.66</v>
      </c>
      <c r="Q19" s="101"/>
      <c r="R19" s="98" t="s">
        <v>58</v>
      </c>
    </row>
    <row r="20" spans="1:18" x14ac:dyDescent="0.2">
      <c r="A20" s="97" t="s">
        <v>9</v>
      </c>
      <c r="B20" s="98">
        <v>2020</v>
      </c>
      <c r="C20" s="99">
        <v>44090</v>
      </c>
      <c r="D20" s="100">
        <v>0.48958333333333331</v>
      </c>
      <c r="E20" s="97">
        <v>2.06</v>
      </c>
      <c r="F20" s="97">
        <v>355</v>
      </c>
      <c r="G20" s="101">
        <v>59.587222222222223</v>
      </c>
      <c r="H20" s="101">
        <v>1.0516666666666667</v>
      </c>
      <c r="I20" s="101" t="s">
        <v>2</v>
      </c>
      <c r="J20" s="102">
        <v>4.4000000000000004</v>
      </c>
      <c r="K20" s="102">
        <v>0.1</v>
      </c>
      <c r="L20" s="102">
        <v>0.13200000000000001</v>
      </c>
      <c r="M20" s="103" t="s">
        <v>52</v>
      </c>
      <c r="N20" s="97" t="s">
        <v>55</v>
      </c>
      <c r="O20" s="103">
        <v>0.43</v>
      </c>
      <c r="P20" s="103">
        <v>2.37</v>
      </c>
      <c r="Q20" s="101"/>
      <c r="R20" s="98" t="s">
        <v>58</v>
      </c>
    </row>
    <row r="21" spans="1:18" x14ac:dyDescent="0.2">
      <c r="A21" s="97" t="s">
        <v>9</v>
      </c>
      <c r="B21" s="98">
        <v>2020</v>
      </c>
      <c r="C21" s="99">
        <v>44091</v>
      </c>
      <c r="D21" s="100">
        <v>0.40486111111111112</v>
      </c>
      <c r="E21" s="97">
        <v>8.75</v>
      </c>
      <c r="F21" s="97">
        <v>229</v>
      </c>
      <c r="G21" s="101">
        <v>58.459166666666668</v>
      </c>
      <c r="H21" s="101">
        <v>0.23333333333333334</v>
      </c>
      <c r="I21" s="101" t="s">
        <v>2</v>
      </c>
      <c r="J21" s="102">
        <v>1</v>
      </c>
      <c r="K21" s="102">
        <v>0.1</v>
      </c>
      <c r="L21" s="102">
        <v>2.5000000000000001E-2</v>
      </c>
      <c r="M21" s="103" t="s">
        <v>52</v>
      </c>
      <c r="N21" s="97" t="s">
        <v>55</v>
      </c>
      <c r="O21" s="103">
        <v>0.01</v>
      </c>
      <c r="P21" s="103">
        <v>0.08</v>
      </c>
      <c r="Q21" s="101"/>
      <c r="R21" s="98" t="s">
        <v>58</v>
      </c>
    </row>
    <row r="22" spans="1:18" x14ac:dyDescent="0.2">
      <c r="A22" s="97" t="s">
        <v>9</v>
      </c>
      <c r="B22" s="98">
        <v>2020</v>
      </c>
      <c r="C22" s="99">
        <v>44091</v>
      </c>
      <c r="D22" s="100">
        <v>0.4145833333333333</v>
      </c>
      <c r="E22" s="97">
        <v>8.75</v>
      </c>
      <c r="F22" s="97">
        <v>229</v>
      </c>
      <c r="G22" s="101">
        <v>58.288611111111109</v>
      </c>
      <c r="H22" s="101">
        <v>0.2011</v>
      </c>
      <c r="I22" s="101" t="s">
        <v>2</v>
      </c>
      <c r="J22" s="102">
        <v>1.5</v>
      </c>
      <c r="K22" s="102">
        <v>0.2</v>
      </c>
      <c r="L22" s="102">
        <v>0.06</v>
      </c>
      <c r="M22" s="103" t="s">
        <v>52</v>
      </c>
      <c r="N22" s="97" t="s">
        <v>55</v>
      </c>
      <c r="O22" s="103">
        <v>0.06</v>
      </c>
      <c r="P22" s="103">
        <v>0.63</v>
      </c>
      <c r="Q22" s="101"/>
      <c r="R22" s="98" t="s">
        <v>58</v>
      </c>
    </row>
    <row r="23" spans="1:18" x14ac:dyDescent="0.2">
      <c r="A23" s="97" t="s">
        <v>9</v>
      </c>
      <c r="B23" s="98">
        <v>2020</v>
      </c>
      <c r="C23" s="99">
        <v>44091</v>
      </c>
      <c r="D23" s="100">
        <v>0.43402777777777773</v>
      </c>
      <c r="E23" s="97">
        <v>7.72</v>
      </c>
      <c r="F23" s="97">
        <v>208</v>
      </c>
      <c r="G23" s="101">
        <v>57.467222222222219</v>
      </c>
      <c r="H23" s="101">
        <v>0.51300000000000001</v>
      </c>
      <c r="I23" s="101" t="s">
        <v>2</v>
      </c>
      <c r="J23" s="102">
        <v>2</v>
      </c>
      <c r="K23" s="102">
        <v>0.15</v>
      </c>
      <c r="L23" s="102">
        <v>0.105</v>
      </c>
      <c r="M23" s="103" t="s">
        <v>52</v>
      </c>
      <c r="N23" s="97" t="s">
        <v>55</v>
      </c>
      <c r="O23" s="103">
        <v>4.1999999999999997E-3</v>
      </c>
      <c r="P23" s="103">
        <v>0.03</v>
      </c>
      <c r="Q23" s="101"/>
      <c r="R23" s="98" t="s">
        <v>58</v>
      </c>
    </row>
    <row r="24" spans="1:18" x14ac:dyDescent="0.2">
      <c r="A24" s="97" t="s">
        <v>9</v>
      </c>
      <c r="B24" s="98">
        <v>2020</v>
      </c>
      <c r="C24" s="99">
        <v>44091</v>
      </c>
      <c r="D24" s="100">
        <v>0.44166666666666665</v>
      </c>
      <c r="E24" s="99"/>
      <c r="F24" s="99"/>
      <c r="G24" s="101">
        <v>57.296388888888892</v>
      </c>
      <c r="H24" s="101">
        <v>0.8666666666666667</v>
      </c>
      <c r="I24" s="101" t="s">
        <v>2</v>
      </c>
      <c r="J24" s="102">
        <v>2</v>
      </c>
      <c r="K24" s="102">
        <v>0.4</v>
      </c>
      <c r="L24" s="102">
        <v>0.16</v>
      </c>
      <c r="M24" s="103" t="s">
        <v>52</v>
      </c>
      <c r="N24" s="97" t="s">
        <v>55</v>
      </c>
      <c r="O24" s="103">
        <v>0.01</v>
      </c>
      <c r="P24" s="103">
        <v>0.09</v>
      </c>
      <c r="Q24" s="101"/>
      <c r="R24" s="98" t="s">
        <v>34</v>
      </c>
    </row>
    <row r="25" spans="1:18" x14ac:dyDescent="0.2">
      <c r="A25" s="97" t="s">
        <v>9</v>
      </c>
      <c r="B25" s="98">
        <v>2020</v>
      </c>
      <c r="C25" s="99">
        <v>44091</v>
      </c>
      <c r="D25" s="100">
        <v>0.44930555555555557</v>
      </c>
      <c r="E25" s="97">
        <v>7.72</v>
      </c>
      <c r="F25" s="97">
        <v>208</v>
      </c>
      <c r="G25" s="101">
        <v>57.085555555555558</v>
      </c>
      <c r="H25" s="101">
        <v>0.8833333333333333</v>
      </c>
      <c r="I25" s="101" t="s">
        <v>2</v>
      </c>
      <c r="J25" s="102">
        <v>12</v>
      </c>
      <c r="K25" s="102">
        <v>4</v>
      </c>
      <c r="L25" s="102">
        <v>2.4</v>
      </c>
      <c r="M25" s="103" t="s">
        <v>52</v>
      </c>
      <c r="N25" s="97" t="s">
        <v>55</v>
      </c>
      <c r="O25" s="103">
        <v>1.91</v>
      </c>
      <c r="P25" s="103">
        <v>19.18</v>
      </c>
      <c r="Q25" s="101"/>
      <c r="R25" s="98" t="s">
        <v>58</v>
      </c>
    </row>
    <row r="26" spans="1:18" x14ac:dyDescent="0.2">
      <c r="A26" s="97" t="s">
        <v>9</v>
      </c>
      <c r="B26" s="98">
        <v>2020</v>
      </c>
      <c r="C26" s="99">
        <v>44091</v>
      </c>
      <c r="D26" s="100">
        <v>0.45</v>
      </c>
      <c r="E26" s="97">
        <v>7.72</v>
      </c>
      <c r="F26" s="97">
        <v>208</v>
      </c>
      <c r="G26" s="101">
        <v>57.183055555555555</v>
      </c>
      <c r="H26" s="101">
        <v>0.98333333333333328</v>
      </c>
      <c r="I26" s="101" t="s">
        <v>2</v>
      </c>
      <c r="J26" s="102">
        <v>5</v>
      </c>
      <c r="K26" s="102">
        <v>0.2</v>
      </c>
      <c r="L26" s="102">
        <v>0.1</v>
      </c>
      <c r="M26" s="103" t="s">
        <v>52</v>
      </c>
      <c r="N26" s="97" t="s">
        <v>55</v>
      </c>
      <c r="O26" s="103">
        <v>0.01</v>
      </c>
      <c r="P26" s="103">
        <v>0.05</v>
      </c>
      <c r="Q26" s="101"/>
      <c r="R26" s="98" t="s">
        <v>58</v>
      </c>
    </row>
    <row r="27" spans="1:18" x14ac:dyDescent="0.2">
      <c r="A27" s="97" t="s">
        <v>14</v>
      </c>
      <c r="B27" s="98">
        <v>2020</v>
      </c>
      <c r="C27" s="99">
        <v>43980</v>
      </c>
      <c r="D27" s="100">
        <v>0.40416666666666667</v>
      </c>
      <c r="E27" s="99"/>
      <c r="F27" s="99"/>
      <c r="G27" s="101">
        <v>60.5</v>
      </c>
      <c r="H27" s="101">
        <v>3.1</v>
      </c>
      <c r="I27" s="101" t="s">
        <v>570</v>
      </c>
      <c r="J27" s="101"/>
      <c r="K27" s="101"/>
      <c r="L27" s="101">
        <v>0.48799999999999999</v>
      </c>
      <c r="M27" s="103" t="s">
        <v>52</v>
      </c>
      <c r="N27" s="98" t="s">
        <v>55</v>
      </c>
      <c r="O27" s="101">
        <v>2.1999999999999999E-2</v>
      </c>
      <c r="P27" s="101">
        <v>0.30299999999999999</v>
      </c>
      <c r="Q27" s="101"/>
      <c r="R27" s="98" t="s">
        <v>58</v>
      </c>
    </row>
    <row r="28" spans="1:18" x14ac:dyDescent="0.2">
      <c r="A28" s="97" t="s">
        <v>14</v>
      </c>
      <c r="B28" s="98">
        <v>2020</v>
      </c>
      <c r="C28" s="99">
        <v>43980</v>
      </c>
      <c r="D28" s="100">
        <v>0.46875</v>
      </c>
      <c r="E28" s="99"/>
      <c r="F28" s="99"/>
      <c r="G28" s="101">
        <v>58.37</v>
      </c>
      <c r="H28" s="101">
        <v>0.2</v>
      </c>
      <c r="I28" s="101" t="s">
        <v>2</v>
      </c>
      <c r="J28" s="101"/>
      <c r="K28" s="101"/>
      <c r="L28" s="101">
        <v>4.5999999999999999E-2</v>
      </c>
      <c r="M28" s="103" t="s">
        <v>52</v>
      </c>
      <c r="N28" s="97" t="s">
        <v>55</v>
      </c>
      <c r="O28" s="101">
        <v>1.4E-2</v>
      </c>
      <c r="P28" s="101">
        <v>0.23</v>
      </c>
      <c r="Q28" s="101"/>
      <c r="R28" s="98" t="s">
        <v>58</v>
      </c>
    </row>
    <row r="29" spans="1:18" x14ac:dyDescent="0.2">
      <c r="A29" s="97" t="s">
        <v>14</v>
      </c>
      <c r="B29" s="98">
        <v>2020</v>
      </c>
      <c r="C29" s="99">
        <v>43980</v>
      </c>
      <c r="D29" s="100">
        <v>0.52222222222222225</v>
      </c>
      <c r="E29" s="99"/>
      <c r="F29" s="99"/>
      <c r="G29" s="101">
        <v>61.4</v>
      </c>
      <c r="H29" s="101">
        <v>1.85</v>
      </c>
      <c r="I29" s="101" t="s">
        <v>570</v>
      </c>
      <c r="J29" s="101"/>
      <c r="K29" s="101"/>
      <c r="L29" s="101">
        <v>0.34599999999999997</v>
      </c>
      <c r="M29" s="103" t="s">
        <v>52</v>
      </c>
      <c r="N29" s="97" t="s">
        <v>55</v>
      </c>
      <c r="O29" s="101">
        <v>3.2000000000000001E-2</v>
      </c>
      <c r="P29" s="101">
        <v>0.43</v>
      </c>
      <c r="Q29" s="101"/>
      <c r="R29" s="98" t="s">
        <v>58</v>
      </c>
    </row>
    <row r="30" spans="1:18" x14ac:dyDescent="0.2">
      <c r="A30" s="104" t="s">
        <v>2</v>
      </c>
      <c r="B30" s="104">
        <v>2020</v>
      </c>
      <c r="C30" s="104" t="s">
        <v>391</v>
      </c>
      <c r="D30" s="104" t="s">
        <v>392</v>
      </c>
      <c r="E30" s="104" t="s">
        <v>393</v>
      </c>
      <c r="F30" s="97">
        <v>40</v>
      </c>
      <c r="G30" s="105">
        <v>56.399500000000003</v>
      </c>
      <c r="H30" s="105">
        <v>2.061833</v>
      </c>
      <c r="I30" s="104" t="s">
        <v>2</v>
      </c>
      <c r="J30" s="97">
        <v>0.8</v>
      </c>
      <c r="K30" s="97">
        <v>0.02</v>
      </c>
      <c r="L30" s="97">
        <v>40</v>
      </c>
      <c r="M30" s="103" t="s">
        <v>52</v>
      </c>
      <c r="N30" s="104" t="s">
        <v>55</v>
      </c>
      <c r="O30" s="97" t="s">
        <v>571</v>
      </c>
      <c r="P30" s="104" t="s">
        <v>376</v>
      </c>
      <c r="Q30" s="104"/>
      <c r="R30" s="98" t="s">
        <v>58</v>
      </c>
    </row>
  </sheetData>
  <autoFilter ref="A1:R30" xr:uid="{3B45014B-8360-404C-8443-E3EF6480C9CD}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Table No. of flight hours</vt:lpstr>
      <vt:lpstr>Table No.  of slicks</vt:lpstr>
      <vt:lpstr>Table Total flghrs &amp; obs slicks</vt:lpstr>
      <vt:lpstr>SatelliteDetections</vt:lpstr>
      <vt:lpstr>ObservedSpills</vt:lpstr>
      <vt:lpstr>TdHSpills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Paula</dc:creator>
  <cp:lastModifiedBy> </cp:lastModifiedBy>
  <cp:lastPrinted>2012-05-17T15:35:22Z</cp:lastPrinted>
  <dcterms:created xsi:type="dcterms:W3CDTF">2001-04-06T11:38:29Z</dcterms:created>
  <dcterms:modified xsi:type="dcterms:W3CDTF">2023-06-19T13:52:48Z</dcterms:modified>
</cp:coreProperties>
</file>